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45" windowWidth="15120" windowHeight="9105" activeTab="0"/>
  </bookViews>
  <sheets>
    <sheet name="BVA data 2002-09-15" sheetId="1" r:id="rId1"/>
    <sheet name="SVO" sheetId="2" r:id="rId2"/>
  </sheets>
  <definedNames/>
  <calcPr fullCalcOnLoad="1"/>
</workbook>
</file>

<file path=xl/comments1.xml><?xml version="1.0" encoding="utf-8"?>
<comments xmlns="http://schemas.openxmlformats.org/spreadsheetml/2006/main">
  <authors>
    <author>Don Moore</author>
  </authors>
  <commentList>
    <comment ref="C127" authorId="0">
      <text>
        <r>
          <rPr>
            <b/>
            <sz val="8"/>
            <rFont val="Tahoma"/>
            <family val="0"/>
          </rPr>
          <t>Don Moore:</t>
        </r>
        <r>
          <rPr>
            <sz val="8"/>
            <rFont val="Tahoma"/>
            <family val="0"/>
          </rPr>
          <t xml:space="preserve">
Did this person really get 2 right on a simple test?</t>
        </r>
      </text>
    </comment>
  </commentList>
</comments>
</file>

<file path=xl/sharedStrings.xml><?xml version="1.0" encoding="utf-8"?>
<sst xmlns="http://schemas.openxmlformats.org/spreadsheetml/2006/main" count="119" uniqueCount="102">
  <si>
    <t>Session</t>
  </si>
  <si>
    <t>Subject</t>
  </si>
  <si>
    <t>Difficult</t>
  </si>
  <si>
    <t>Questions correct</t>
  </si>
  <si>
    <t>Penn (in millions)</t>
  </si>
  <si>
    <t>Q19 Bet3</t>
  </si>
  <si>
    <t>Payoff</t>
  </si>
  <si>
    <t>Q1 Bet1</t>
  </si>
  <si>
    <t>Q2how well1</t>
  </si>
  <si>
    <t>Q3probability1</t>
  </si>
  <si>
    <t>Q4own predicted score1</t>
  </si>
  <si>
    <t>Q5confident1</t>
  </si>
  <si>
    <t>Q6own predicted pctile1</t>
  </si>
  <si>
    <t>Q7opp predicted score1</t>
  </si>
  <si>
    <t>Q8opp pctile1</t>
  </si>
  <si>
    <t>Q9average score1</t>
  </si>
  <si>
    <t>Self-opp pred score1</t>
  </si>
  <si>
    <t>Q10 Bet2</t>
  </si>
  <si>
    <t>Q11how well2</t>
  </si>
  <si>
    <t>Q12probability2</t>
  </si>
  <si>
    <t>Q13own predicted score2</t>
  </si>
  <si>
    <t>Q14confident2</t>
  </si>
  <si>
    <t>Q15own predicted pctile2</t>
  </si>
  <si>
    <t>Q16opp predicted score2</t>
  </si>
  <si>
    <t>Q17opp pctile2</t>
  </si>
  <si>
    <t>Q18average score2</t>
  </si>
  <si>
    <t>Self-opp pred score2</t>
  </si>
  <si>
    <t>Q20how well3</t>
  </si>
  <si>
    <t>Q21probability3</t>
  </si>
  <si>
    <t>Q22own predicted score3</t>
  </si>
  <si>
    <t>Q23confident3</t>
  </si>
  <si>
    <t>Q24own predicted pctile3</t>
  </si>
  <si>
    <t>Q25opp predicted score3</t>
  </si>
  <si>
    <t>Q26opp pctile3</t>
  </si>
  <si>
    <t>Q27average score3</t>
  </si>
  <si>
    <t>Self-opp pred score T3</t>
  </si>
  <si>
    <t>interested</t>
  </si>
  <si>
    <t>irritable</t>
  </si>
  <si>
    <t>distressed</t>
  </si>
  <si>
    <t>alert</t>
  </si>
  <si>
    <t>excited</t>
  </si>
  <si>
    <t>ashamed</t>
  </si>
  <si>
    <t>upset</t>
  </si>
  <si>
    <t>inspired</t>
  </si>
  <si>
    <t>strong</t>
  </si>
  <si>
    <t>nervous</t>
  </si>
  <si>
    <t>guilty</t>
  </si>
  <si>
    <t>determined</t>
  </si>
  <si>
    <t>scared</t>
  </si>
  <si>
    <t>attentive</t>
  </si>
  <si>
    <t>hostile</t>
  </si>
  <si>
    <t>jittery</t>
  </si>
  <si>
    <t>enthusiastic</t>
  </si>
  <si>
    <t>afraid</t>
  </si>
  <si>
    <t>Neg</t>
  </si>
  <si>
    <t>Pos</t>
  </si>
  <si>
    <t>Penn off</t>
  </si>
  <si>
    <t>Own score</t>
  </si>
  <si>
    <t>Diff</t>
  </si>
  <si>
    <t>Simp</t>
  </si>
  <si>
    <t>Own pctile</t>
  </si>
  <si>
    <t>Win</t>
  </si>
  <si>
    <t>Random</t>
  </si>
  <si>
    <t>Opponent score</t>
  </si>
  <si>
    <t>Absolute overconfidence T3</t>
  </si>
  <si>
    <t>Relative overconfidence T3</t>
  </si>
  <si>
    <t>ChampNo (0=a, 1=self)</t>
  </si>
  <si>
    <t>CondNo</t>
  </si>
  <si>
    <t>Predicted-actual score</t>
  </si>
  <si>
    <t>Predicted C-opp score</t>
  </si>
  <si>
    <t>True probability of winning</t>
  </si>
  <si>
    <t>Simple</t>
  </si>
  <si>
    <t>Own pctile (relative to other test-takers)</t>
  </si>
  <si>
    <t>Own pctile (relative to referent group)</t>
  </si>
  <si>
    <t>Actual own score</t>
  </si>
  <si>
    <t>zT1 relative</t>
  </si>
  <si>
    <t>zt1bet</t>
  </si>
  <si>
    <t>zt1 how well</t>
  </si>
  <si>
    <t>zt1 confident</t>
  </si>
  <si>
    <t>zt1own pctile</t>
  </si>
  <si>
    <t>zt3bet</t>
  </si>
  <si>
    <t>zt3 how well</t>
  </si>
  <si>
    <t>zt3 confident</t>
  </si>
  <si>
    <t>zt3own pctile</t>
  </si>
  <si>
    <t>zt3 relative</t>
  </si>
  <si>
    <t>zt2bet</t>
  </si>
  <si>
    <t>zt2 how well</t>
  </si>
  <si>
    <t>zt2 confident</t>
  </si>
  <si>
    <t>zt2own pctile</t>
  </si>
  <si>
    <t>zt2 relative</t>
  </si>
  <si>
    <t>zt1 prob win</t>
  </si>
  <si>
    <t>zt2 prob win</t>
  </si>
  <si>
    <t>zt3 prob win</t>
  </si>
  <si>
    <t>zt1indirect comp</t>
  </si>
  <si>
    <t>zt2indirect comp</t>
  </si>
  <si>
    <t>zt3indirect comp</t>
  </si>
  <si>
    <t>Abs SR Self-change</t>
  </si>
  <si>
    <t>Directional SR self-change</t>
  </si>
  <si>
    <t>Directional SR other-change</t>
  </si>
  <si>
    <t>Abs SR other-change</t>
  </si>
  <si>
    <t>Increase in BTA/WTA effect from T1 (SR pctile rank)</t>
  </si>
  <si>
    <t>Increase in BTA/WTA effect from T1 (bet)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</si>
</sst>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/d/yy\ h:mm"/>
    <numFmt numFmtId="170" formatCode="m/d/yy\ h:mm\ AM/PM"/>
  </numFmts>
  <fonts count="9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2"/>
      <name val="Tahoma"/>
      <family val="0"/>
    </font>
    <font>
      <sz val="8"/>
      <name val="Arial"/>
      <family val="0"/>
    </font>
    <font>
      <b/>
      <sz val="12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70" fontId="0" fillId="0" borderId="0" xfId="0" applyNumberFormat="1" applyFill="1" applyBorder="1" applyAlignment="1">
      <alignment wrapText="1"/>
    </xf>
    <xf numFmtId="170" fontId="0" fillId="2" borderId="2" xfId="0" applyNumberFormat="1" applyFill="1" applyBorder="1" applyAlignment="1">
      <alignment/>
    </xf>
    <xf numFmtId="170" fontId="0" fillId="0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14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22" fontId="0" fillId="2" borderId="3" xfId="0" applyNumberFormat="1" applyFill="1" applyBorder="1" applyAlignment="1">
      <alignment/>
    </xf>
    <xf numFmtId="14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14" fontId="0" fillId="0" borderId="0" xfId="0" applyNumberFormat="1" applyAlignment="1">
      <alignment/>
    </xf>
    <xf numFmtId="22" fontId="0" fillId="2" borderId="0" xfId="0" applyNumberFormat="1" applyFill="1" applyAlignment="1">
      <alignment/>
    </xf>
    <xf numFmtId="170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9"/>
  <sheetViews>
    <sheetView tabSelected="1" workbookViewId="0" topLeftCell="A1">
      <pane xSplit="7" ySplit="1" topLeftCell="N2" activePane="bottomRight" state="frozen"/>
      <selection pane="topLeft" activeCell="AB1" sqref="AB1:AB16384"/>
      <selection pane="topRight" activeCell="G1" sqref="G1"/>
      <selection pane="bottomLeft" activeCell="A1" sqref="A1"/>
      <selection pane="bottomRight" activeCell="U16" sqref="U16"/>
    </sheetView>
  </sheetViews>
  <sheetFormatPr defaultColWidth="9.140625" defaultRowHeight="12.75"/>
  <cols>
    <col min="1" max="1" width="16.421875" style="15" customWidth="1"/>
    <col min="2" max="2" width="5.00390625" style="5" customWidth="1"/>
    <col min="3" max="3" width="4.140625" style="5" customWidth="1"/>
    <col min="4" max="4" width="8.28125" style="5" customWidth="1"/>
    <col min="5" max="5" width="8.00390625" style="5" customWidth="1"/>
    <col min="6" max="6" width="4.7109375" style="5" customWidth="1"/>
    <col min="7" max="7" width="7.00390625" style="7" customWidth="1"/>
    <col min="8" max="24" width="4.7109375" style="5" customWidth="1"/>
    <col min="25" max="25" width="8.28125" style="5" customWidth="1"/>
    <col min="26" max="26" width="8.00390625" style="5" customWidth="1"/>
    <col min="27" max="41" width="4.7109375" style="5" customWidth="1"/>
    <col min="42" max="42" width="7.28125" style="5" customWidth="1"/>
    <col min="43" max="58" width="4.7109375" style="5" customWidth="1"/>
    <col min="59" max="59" width="6.00390625" style="2" customWidth="1"/>
    <col min="60" max="64" width="4.7109375" style="5" customWidth="1"/>
    <col min="65" max="65" width="7.28125" style="5" customWidth="1"/>
    <col min="66" max="72" width="4.7109375" style="5" customWidth="1"/>
    <col min="73" max="73" width="11.140625" style="5" customWidth="1"/>
    <col min="74" max="74" width="10.140625" style="5" customWidth="1"/>
    <col min="75" max="94" width="4.7109375" style="5" customWidth="1"/>
    <col min="95" max="95" width="6.57421875" style="5" customWidth="1"/>
    <col min="96" max="99" width="9.57421875" style="5" customWidth="1"/>
    <col min="100" max="100" width="5.57421875" style="8" customWidth="1"/>
    <col min="101" max="101" width="7.7109375" style="5" customWidth="1"/>
    <col min="102" max="102" width="6.8515625" style="5" customWidth="1"/>
    <col min="103" max="103" width="8.140625" style="5" customWidth="1"/>
    <col min="104" max="105" width="7.00390625" style="2" customWidth="1"/>
    <col min="106" max="106" width="4.7109375" style="5" customWidth="1"/>
    <col min="107" max="107" width="5.140625" style="5" customWidth="1"/>
    <col min="108" max="108" width="5.57421875" style="5" customWidth="1"/>
    <col min="109" max="109" width="4.421875" style="5" customWidth="1"/>
    <col min="110" max="110" width="5.28125" style="5" customWidth="1"/>
    <col min="111" max="111" width="4.140625" style="5" customWidth="1"/>
    <col min="112" max="113" width="3.7109375" style="5" customWidth="1"/>
    <col min="114" max="114" width="4.421875" style="5" customWidth="1"/>
    <col min="115" max="16384" width="9.140625" style="5" customWidth="1"/>
  </cols>
  <sheetData>
    <row r="1" spans="1:105" s="3" customFormat="1" ht="73.5" customHeight="1">
      <c r="A1" s="1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93</v>
      </c>
      <c r="S1" s="1" t="s">
        <v>76</v>
      </c>
      <c r="T1" s="1" t="s">
        <v>77</v>
      </c>
      <c r="U1" s="1" t="s">
        <v>90</v>
      </c>
      <c r="V1" s="1" t="s">
        <v>78</v>
      </c>
      <c r="W1" s="1" t="s">
        <v>79</v>
      </c>
      <c r="X1" s="1" t="s">
        <v>75</v>
      </c>
      <c r="Y1" s="1" t="s">
        <v>3</v>
      </c>
      <c r="Z1" s="1" t="s">
        <v>4</v>
      </c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  <c r="AH1" s="1" t="s">
        <v>24</v>
      </c>
      <c r="AI1" s="1" t="s">
        <v>25</v>
      </c>
      <c r="AJ1" s="1" t="s">
        <v>26</v>
      </c>
      <c r="AK1" s="1" t="s">
        <v>97</v>
      </c>
      <c r="AL1" s="1" t="s">
        <v>96</v>
      </c>
      <c r="AM1" s="1" t="s">
        <v>98</v>
      </c>
      <c r="AN1" s="1" t="s">
        <v>99</v>
      </c>
      <c r="AO1" s="1" t="s">
        <v>100</v>
      </c>
      <c r="AP1" s="1" t="s">
        <v>101</v>
      </c>
      <c r="AQ1" s="1" t="s">
        <v>94</v>
      </c>
      <c r="AR1" s="1" t="s">
        <v>85</v>
      </c>
      <c r="AS1" s="1" t="s">
        <v>86</v>
      </c>
      <c r="AT1" s="1" t="s">
        <v>91</v>
      </c>
      <c r="AU1" s="1" t="s">
        <v>87</v>
      </c>
      <c r="AV1" s="1" t="s">
        <v>88</v>
      </c>
      <c r="AW1" s="1" t="s">
        <v>89</v>
      </c>
      <c r="AX1" s="1" t="s">
        <v>5</v>
      </c>
      <c r="AY1" s="1" t="s">
        <v>27</v>
      </c>
      <c r="AZ1" s="1" t="s">
        <v>28</v>
      </c>
      <c r="BA1" s="1" t="s">
        <v>29</v>
      </c>
      <c r="BB1" s="1" t="s">
        <v>30</v>
      </c>
      <c r="BC1" s="1" t="s">
        <v>31</v>
      </c>
      <c r="BD1" s="1" t="s">
        <v>32</v>
      </c>
      <c r="BE1" s="1" t="s">
        <v>33</v>
      </c>
      <c r="BF1" s="1" t="s">
        <v>34</v>
      </c>
      <c r="BG1" s="3" t="s">
        <v>35</v>
      </c>
      <c r="BH1" s="1" t="s">
        <v>97</v>
      </c>
      <c r="BI1" s="1" t="s">
        <v>96</v>
      </c>
      <c r="BJ1" s="1" t="s">
        <v>98</v>
      </c>
      <c r="BK1" s="1" t="s">
        <v>99</v>
      </c>
      <c r="BL1" s="1" t="s">
        <v>100</v>
      </c>
      <c r="BM1" s="1" t="s">
        <v>101</v>
      </c>
      <c r="BN1" s="1" t="s">
        <v>95</v>
      </c>
      <c r="BO1" s="1" t="s">
        <v>80</v>
      </c>
      <c r="BP1" s="1" t="s">
        <v>81</v>
      </c>
      <c r="BQ1" s="1" t="s">
        <v>92</v>
      </c>
      <c r="BR1" s="1" t="s">
        <v>82</v>
      </c>
      <c r="BS1" s="1" t="s">
        <v>83</v>
      </c>
      <c r="BT1" s="1" t="s">
        <v>84</v>
      </c>
      <c r="BU1" s="3" t="s">
        <v>72</v>
      </c>
      <c r="BV1" s="3" t="s">
        <v>73</v>
      </c>
      <c r="BW1" s="1" t="s">
        <v>36</v>
      </c>
      <c r="BX1" s="1" t="s">
        <v>37</v>
      </c>
      <c r="BY1" s="1" t="s">
        <v>38</v>
      </c>
      <c r="BZ1" s="1" t="s">
        <v>39</v>
      </c>
      <c r="CA1" s="1" t="s">
        <v>40</v>
      </c>
      <c r="CB1" s="1" t="s">
        <v>41</v>
      </c>
      <c r="CC1" s="1" t="s">
        <v>42</v>
      </c>
      <c r="CD1" s="1" t="s">
        <v>43</v>
      </c>
      <c r="CE1" s="1" t="s">
        <v>44</v>
      </c>
      <c r="CF1" s="1" t="s">
        <v>45</v>
      </c>
      <c r="CG1" s="1" t="s">
        <v>46</v>
      </c>
      <c r="CH1" s="1" t="s">
        <v>47</v>
      </c>
      <c r="CI1" s="1" t="s">
        <v>48</v>
      </c>
      <c r="CJ1" s="1" t="s">
        <v>49</v>
      </c>
      <c r="CK1" s="1" t="s">
        <v>50</v>
      </c>
      <c r="CL1" s="1" t="s">
        <v>51</v>
      </c>
      <c r="CM1" s="1" t="s">
        <v>52</v>
      </c>
      <c r="CN1" s="1" t="s">
        <v>53</v>
      </c>
      <c r="CO1" s="1" t="s">
        <v>54</v>
      </c>
      <c r="CP1" s="1" t="s">
        <v>55</v>
      </c>
      <c r="CQ1" s="3" t="s">
        <v>56</v>
      </c>
      <c r="CR1" s="3" t="s">
        <v>57</v>
      </c>
      <c r="CS1" s="3" t="s">
        <v>74</v>
      </c>
      <c r="CT1" s="3" t="s">
        <v>58</v>
      </c>
      <c r="CU1" s="3" t="s">
        <v>59</v>
      </c>
      <c r="CV1" s="4" t="s">
        <v>61</v>
      </c>
      <c r="CW1" s="3" t="s">
        <v>62</v>
      </c>
      <c r="CX1" s="3" t="s">
        <v>63</v>
      </c>
      <c r="CY1" s="1" t="s">
        <v>64</v>
      </c>
      <c r="CZ1" s="1" t="s">
        <v>65</v>
      </c>
      <c r="DA1" s="1"/>
    </row>
    <row r="2" spans="1:104" ht="12.75">
      <c r="A2" s="14">
        <v>37410.583333333336</v>
      </c>
      <c r="B2" s="10">
        <v>101</v>
      </c>
      <c r="C2" s="10">
        <v>0</v>
      </c>
      <c r="D2" s="10">
        <v>7</v>
      </c>
      <c r="E2" s="10">
        <v>2</v>
      </c>
      <c r="F2" s="10">
        <v>1</v>
      </c>
      <c r="G2" s="12">
        <v>3</v>
      </c>
      <c r="H2" s="10">
        <v>2</v>
      </c>
      <c r="I2" s="10">
        <v>5</v>
      </c>
      <c r="J2" s="10">
        <v>84</v>
      </c>
      <c r="K2" s="10">
        <v>8</v>
      </c>
      <c r="L2" s="10">
        <v>5</v>
      </c>
      <c r="M2" s="10">
        <v>60</v>
      </c>
      <c r="N2" s="10">
        <v>6</v>
      </c>
      <c r="O2" s="10">
        <v>50</v>
      </c>
      <c r="P2" s="10">
        <v>5</v>
      </c>
      <c r="Q2" s="10">
        <f aca="true" t="shared" si="0" ref="Q2:Q33">K2-N2</f>
        <v>2</v>
      </c>
      <c r="R2" s="10">
        <f aca="true" t="shared" si="1" ref="R2:R33">ROUND((Q2-AVERAGE(Q$1:Q$65536))/STDEV(Q$1:Q$65536),2)</f>
        <v>0.76</v>
      </c>
      <c r="S2" s="10">
        <f aca="true" t="shared" si="2" ref="S2:S33">ROUND((H2-AVERAGE(H$1:H$65536))/STDEV(H$1:H$65536),2)</f>
        <v>-0.2</v>
      </c>
      <c r="T2" s="10">
        <f aca="true" t="shared" si="3" ref="T2:T33">ROUND((I2-AVERAGE(I$1:I$65536))/STDEV(I$1:I$65536),2)</f>
        <v>0.15</v>
      </c>
      <c r="U2" s="10">
        <f aca="true" t="shared" si="4" ref="U2:U33">ROUND((J2-AVERAGE(J$1:J$65536))/STDEV(J$1:J$65536),2)</f>
        <v>1.13</v>
      </c>
      <c r="V2" s="10">
        <f aca="true" t="shared" si="5" ref="V2:V33">ROUND((L2-AVERAGE(L$1:L$65536))/STDEV(L$1:L$65536),2)</f>
        <v>0.29</v>
      </c>
      <c r="W2" s="10">
        <f aca="true" t="shared" si="6" ref="W2:W33">ROUND((M2-AVERAGE(M$1:M$65536))/STDEV(M$1:M$65536),2)</f>
        <v>-0.07</v>
      </c>
      <c r="X2" s="10">
        <f>ROUND(AVERAGE(S2:W2),2)</f>
        <v>0.26</v>
      </c>
      <c r="Y2" s="10">
        <v>7</v>
      </c>
      <c r="Z2" s="10">
        <v>2</v>
      </c>
      <c r="AA2" s="10">
        <v>2</v>
      </c>
      <c r="AB2" s="10">
        <v>4</v>
      </c>
      <c r="AC2" s="10">
        <v>50</v>
      </c>
      <c r="AD2" s="10">
        <v>7</v>
      </c>
      <c r="AE2" s="10">
        <v>4</v>
      </c>
      <c r="AF2" s="10">
        <v>50</v>
      </c>
      <c r="AG2" s="10">
        <v>6</v>
      </c>
      <c r="AH2" s="10">
        <v>50</v>
      </c>
      <c r="AI2" s="10">
        <v>5</v>
      </c>
      <c r="AJ2" s="10">
        <f aca="true" t="shared" si="7" ref="AJ2:AJ38">AD2-AG2</f>
        <v>1</v>
      </c>
      <c r="AK2" s="10">
        <f>IF(C2=0,AD2-K2,K2-AD2)</f>
        <v>-1</v>
      </c>
      <c r="AL2" s="10">
        <f>ABS(AK2)</f>
        <v>1</v>
      </c>
      <c r="AM2" s="10">
        <f>IF(C2=0,AG2-N2,N2-AG2)</f>
        <v>0</v>
      </c>
      <c r="AN2" s="10">
        <f>ABS(AM2)</f>
        <v>0</v>
      </c>
      <c r="AO2" s="10">
        <f>IF(C2=0,AF2-M2,M2-AF2)</f>
        <v>-10</v>
      </c>
      <c r="AP2" s="10">
        <f>IF(C2=0,AA2-H2,H2-AA2)</f>
        <v>0</v>
      </c>
      <c r="AQ2" s="10">
        <f aca="true" t="shared" si="8" ref="AQ2:AQ33">ROUND((AJ2-AVERAGE(AJ$1:AJ$65536))/STDEV(AJ$1:AJ$65536),2)</f>
        <v>0.66</v>
      </c>
      <c r="AR2" s="10">
        <f aca="true" t="shared" si="9" ref="AR2:AR33">ROUND((AA2-AVERAGE(AA$1:AA$65536))/STDEV(AA$1:AA$65536),2)</f>
        <v>-0.05</v>
      </c>
      <c r="AS2" s="10">
        <f aca="true" t="shared" si="10" ref="AS2:AS33">ROUND((AB2-AVERAGE(AB$1:AB$65536))/STDEV(AB$1:AB$65536),2)</f>
        <v>-0.08</v>
      </c>
      <c r="AT2" s="10">
        <f aca="true" t="shared" si="11" ref="AT2:AT33">ROUND((AC2-AVERAGE(AC$1:AC$65536))/STDEV(AC$1:AC$65536),2)</f>
        <v>-0.13</v>
      </c>
      <c r="AU2" s="10">
        <f aca="true" t="shared" si="12" ref="AU2:AU33">ROUND((AE2-AVERAGE(AE$1:AE$65536))/STDEV(AE$1:AE$65536),2)</f>
        <v>0.01</v>
      </c>
      <c r="AV2" s="10">
        <f aca="true" t="shared" si="13" ref="AV2:AV33">ROUND((AF2-AVERAGE(AF$1:AF$65536))/STDEV(AF$1:AF$65536),2)</f>
        <v>-0.07</v>
      </c>
      <c r="AW2" s="10">
        <f>ROUND(AVERAGE(AR2:AV2),2)</f>
        <v>-0.06</v>
      </c>
      <c r="AX2" s="10">
        <v>1</v>
      </c>
      <c r="AY2" s="10">
        <v>3</v>
      </c>
      <c r="AZ2" s="10">
        <v>33</v>
      </c>
      <c r="BA2" s="10">
        <v>7</v>
      </c>
      <c r="BB2" s="10">
        <v>4</v>
      </c>
      <c r="BC2" s="10">
        <v>80</v>
      </c>
      <c r="BD2" s="10">
        <v>7</v>
      </c>
      <c r="BE2" s="10">
        <v>80</v>
      </c>
      <c r="BF2" s="10">
        <v>8</v>
      </c>
      <c r="BG2" s="2">
        <f aca="true" t="shared" si="14" ref="BG2:BG33">BA2-BD2</f>
        <v>0</v>
      </c>
      <c r="BH2" s="10">
        <f>IF(V2=0,BA2-AD2,AD2-BA2)</f>
        <v>0</v>
      </c>
      <c r="BI2" s="10">
        <f>ABS(BH2)</f>
        <v>0</v>
      </c>
      <c r="BJ2" s="10">
        <f>IF(V2=0,BD2-AG2,AG2-BD2)</f>
        <v>-1</v>
      </c>
      <c r="BK2" s="10">
        <f>ABS(BJ2)</f>
        <v>1</v>
      </c>
      <c r="BL2" s="10">
        <f>IF(V2=0,BC2-AF2,AF2-BC2)</f>
        <v>-30</v>
      </c>
      <c r="BM2" s="10">
        <f>IF(V2=0,AX2-AA2,AA2-AX2)</f>
        <v>1</v>
      </c>
      <c r="BN2" s="10">
        <f aca="true" t="shared" si="15" ref="BN2:BN33">ROUND((BG2-AVERAGE(BG$1:BG$65536))/STDEV(BG$1:BG$65536),2)</f>
        <v>-0.15</v>
      </c>
      <c r="BO2" s="10">
        <f aca="true" t="shared" si="16" ref="BO2:BO33">ROUND((AX2-AVERAGE(AX$1:AX$65536))/STDEV(AX$1:AX$65536),2)</f>
        <v>-0.88</v>
      </c>
      <c r="BP2" s="10">
        <f aca="true" t="shared" si="17" ref="BP2:BP33">ROUND((AY2-AVERAGE(AY$1:AY$65536))/STDEV(AY$1:AY$65536),2)</f>
        <v>-0.91</v>
      </c>
      <c r="BQ2" s="10">
        <f aca="true" t="shared" si="18" ref="BQ2:BQ33">ROUND((AZ2-AVERAGE(AZ$1:AZ$65536))/STDEV(AZ$1:AZ$65536),2)</f>
        <v>-0.92</v>
      </c>
      <c r="BR2" s="10">
        <f aca="true" t="shared" si="19" ref="BR2:BR33">ROUND((BB2-AVERAGE(BB$1:BB$65536))/STDEV(BB$1:BB$65536),2)</f>
        <v>-0.2</v>
      </c>
      <c r="BS2" s="10">
        <f aca="true" t="shared" si="20" ref="BS2:BS33">ROUND((BC2-AVERAGE(BC$1:BC$65536))/STDEV(BC$1:BC$65536),2)</f>
        <v>1.01</v>
      </c>
      <c r="BT2" s="10">
        <f>ROUND(AVERAGE(BO2:BS2),2)</f>
        <v>-0.38</v>
      </c>
      <c r="BU2" s="5">
        <f>IF(C2=0,PERCENTRANK(CU:CU,CS2),PERCENTRANK(CT:CT,CS2))</f>
        <v>0.203</v>
      </c>
      <c r="BV2" s="5">
        <f>IF(C2=0,PERCENTRANK(SVO!A:A,CS2),PERCENTRANK(SVO!B:B,CS2))</f>
        <v>0.134</v>
      </c>
      <c r="BW2" s="10">
        <v>4</v>
      </c>
      <c r="BX2" s="10">
        <v>1</v>
      </c>
      <c r="BY2" s="10">
        <v>1</v>
      </c>
      <c r="BZ2" s="10">
        <v>3</v>
      </c>
      <c r="CA2" s="10">
        <v>3</v>
      </c>
      <c r="CB2" s="10">
        <v>1</v>
      </c>
      <c r="CC2" s="10">
        <v>1</v>
      </c>
      <c r="CD2" s="10">
        <v>3</v>
      </c>
      <c r="CE2" s="10">
        <v>4</v>
      </c>
      <c r="CF2" s="10">
        <v>1</v>
      </c>
      <c r="CG2" s="10">
        <v>1</v>
      </c>
      <c r="CH2" s="10">
        <v>2</v>
      </c>
      <c r="CI2" s="10">
        <v>1</v>
      </c>
      <c r="CJ2" s="10">
        <v>4</v>
      </c>
      <c r="CK2" s="10">
        <v>1</v>
      </c>
      <c r="CL2" s="10">
        <v>2</v>
      </c>
      <c r="CM2" s="10">
        <v>4</v>
      </c>
      <c r="CN2" s="10">
        <v>1</v>
      </c>
      <c r="CO2" s="16">
        <f aca="true" t="shared" si="21" ref="CO2:CO39">AVERAGE(BX2,BY2,CB2,CC2,CF2,CG2,CI2,CK2,CN2)</f>
        <v>1</v>
      </c>
      <c r="CP2" s="16">
        <f aca="true" t="shared" si="22" ref="CP2:CP33">AVERAGE(BW2,BZ2,CA2,CD2,CE2,CH2,CJ2,CM2)</f>
        <v>3.375</v>
      </c>
      <c r="CQ2" s="5">
        <v>10.281054</v>
      </c>
      <c r="CR2" s="5">
        <v>7.982536566777995</v>
      </c>
      <c r="CS2" s="5">
        <f>D2+(1-(CQ2/110.72))</f>
        <v>7.907143659682081</v>
      </c>
      <c r="CT2" s="5">
        <f>IF(C2=1,CS2,"")</f>
      </c>
      <c r="CU2" s="5">
        <f>IF(C2=0,CS2,"")</f>
        <v>7.907143659682081</v>
      </c>
      <c r="CV2" s="6">
        <v>0</v>
      </c>
      <c r="CW2" s="5">
        <v>22</v>
      </c>
      <c r="CX2" s="5">
        <v>10.751886792773716</v>
      </c>
      <c r="CY2" s="5">
        <f>IF(ISBLANK(BA2),"",BA2-D2)</f>
        <v>0</v>
      </c>
      <c r="CZ2" s="2">
        <f>BC2-(BU2*100)</f>
        <v>59.7</v>
      </c>
    </row>
    <row r="3" spans="1:104" ht="12.75">
      <c r="A3" s="14">
        <v>37410.583333333336</v>
      </c>
      <c r="B3" s="10">
        <v>102</v>
      </c>
      <c r="C3" s="10">
        <v>0</v>
      </c>
      <c r="D3" s="10">
        <v>10</v>
      </c>
      <c r="E3" s="10">
        <v>30</v>
      </c>
      <c r="F3" s="10">
        <v>4</v>
      </c>
      <c r="G3" s="12">
        <v>8</v>
      </c>
      <c r="H3" s="10">
        <v>4</v>
      </c>
      <c r="I3" s="10">
        <v>4</v>
      </c>
      <c r="J3" s="10">
        <v>49</v>
      </c>
      <c r="K3" s="10">
        <v>8</v>
      </c>
      <c r="L3" s="10">
        <v>4</v>
      </c>
      <c r="M3" s="10">
        <v>50</v>
      </c>
      <c r="N3" s="10">
        <v>8</v>
      </c>
      <c r="O3" s="10">
        <v>50</v>
      </c>
      <c r="P3" s="10">
        <v>7</v>
      </c>
      <c r="Q3" s="10">
        <f t="shared" si="0"/>
        <v>0</v>
      </c>
      <c r="R3" s="10">
        <f t="shared" si="1"/>
        <v>-0.31</v>
      </c>
      <c r="S3" s="10">
        <f t="shared" si="2"/>
        <v>1.43</v>
      </c>
      <c r="T3" s="10">
        <f t="shared" si="3"/>
        <v>-0.63</v>
      </c>
      <c r="U3" s="10">
        <f t="shared" si="4"/>
        <v>-0.72</v>
      </c>
      <c r="V3" s="10">
        <f t="shared" si="5"/>
        <v>-0.53</v>
      </c>
      <c r="W3" s="10">
        <f t="shared" si="6"/>
        <v>-0.6</v>
      </c>
      <c r="X3" s="10">
        <f aca="true" t="shared" si="23" ref="X3:X66">ROUND(AVERAGE(S3:W3),2)</f>
        <v>-0.21</v>
      </c>
      <c r="Y3" s="10">
        <v>10</v>
      </c>
      <c r="Z3" s="10">
        <v>30</v>
      </c>
      <c r="AA3" s="10">
        <v>4</v>
      </c>
      <c r="AB3" s="10">
        <v>7</v>
      </c>
      <c r="AC3" s="10">
        <v>100</v>
      </c>
      <c r="AD3" s="10">
        <v>10</v>
      </c>
      <c r="AE3" s="10">
        <v>6</v>
      </c>
      <c r="AF3" s="10">
        <v>80</v>
      </c>
      <c r="AG3" s="10">
        <v>10</v>
      </c>
      <c r="AH3" s="10">
        <v>20</v>
      </c>
      <c r="AI3" s="10">
        <v>7</v>
      </c>
      <c r="AJ3" s="10">
        <f t="shared" si="7"/>
        <v>0</v>
      </c>
      <c r="AK3" s="10">
        <f>IF(C3=0,AD3-K3,K3-AD3)</f>
        <v>2</v>
      </c>
      <c r="AL3" s="10">
        <f aca="true" t="shared" si="24" ref="AL3:AL66">ABS(AK3)</f>
        <v>2</v>
      </c>
      <c r="AM3" s="10">
        <f>IF(C3=0,AG3-N3,N3-AG3)</f>
        <v>2</v>
      </c>
      <c r="AN3" s="10">
        <f aca="true" t="shared" si="25" ref="AN3:AN66">ABS(AM3)</f>
        <v>2</v>
      </c>
      <c r="AO3" s="10">
        <f>IF(C3=0,AF3-M3,M3-AF3)</f>
        <v>30</v>
      </c>
      <c r="AP3" s="10">
        <f>IF(C3=0,AA3-H3,H3-AA3)</f>
        <v>0</v>
      </c>
      <c r="AQ3" s="10">
        <f t="shared" si="8"/>
        <v>0.09</v>
      </c>
      <c r="AR3" s="10">
        <f t="shared" si="9"/>
        <v>1.41</v>
      </c>
      <c r="AS3" s="10">
        <f t="shared" si="10"/>
        <v>1.5</v>
      </c>
      <c r="AT3" s="10">
        <f t="shared" si="11"/>
        <v>1.67</v>
      </c>
      <c r="AU3" s="10">
        <f t="shared" si="12"/>
        <v>1.14</v>
      </c>
      <c r="AV3" s="10">
        <f t="shared" si="13"/>
        <v>1.11</v>
      </c>
      <c r="AW3" s="10">
        <f aca="true" t="shared" si="26" ref="AW3:AW66">ROUND(AVERAGE(AR3:AV3),2)</f>
        <v>1.37</v>
      </c>
      <c r="AX3" s="10">
        <v>4</v>
      </c>
      <c r="AY3" s="10">
        <v>7</v>
      </c>
      <c r="AZ3" s="10">
        <v>95</v>
      </c>
      <c r="BA3" s="10">
        <v>10</v>
      </c>
      <c r="BB3" s="10">
        <v>6</v>
      </c>
      <c r="BC3" s="10">
        <v>66</v>
      </c>
      <c r="BD3" s="10">
        <v>9</v>
      </c>
      <c r="BE3" s="10">
        <v>33</v>
      </c>
      <c r="BF3" s="10">
        <v>6</v>
      </c>
      <c r="BG3" s="2">
        <f t="shared" si="14"/>
        <v>1</v>
      </c>
      <c r="BH3" s="10">
        <f>IF(V3=0,BA3-AD3,AD3-BA3)</f>
        <v>0</v>
      </c>
      <c r="BI3" s="10">
        <f aca="true" t="shared" si="27" ref="BI3:BI66">ABS(BH3)</f>
        <v>0</v>
      </c>
      <c r="BJ3" s="10">
        <f>IF(V3=0,BD3-AG3,AG3-BD3)</f>
        <v>1</v>
      </c>
      <c r="BK3" s="10">
        <f aca="true" t="shared" si="28" ref="BK3:BK66">ABS(BJ3)</f>
        <v>1</v>
      </c>
      <c r="BL3" s="10">
        <f>IF(V3=0,BC3-AF3,AF3-BC3)</f>
        <v>14</v>
      </c>
      <c r="BM3" s="10">
        <f>IF(V3=0,AX3-AA3,AA3-AX3)</f>
        <v>0</v>
      </c>
      <c r="BN3" s="10">
        <f t="shared" si="15"/>
        <v>0.75</v>
      </c>
      <c r="BO3" s="10">
        <f t="shared" si="16"/>
        <v>1.31</v>
      </c>
      <c r="BP3" s="10">
        <f t="shared" si="17"/>
        <v>1.41</v>
      </c>
      <c r="BQ3" s="10">
        <f t="shared" si="18"/>
        <v>1.47</v>
      </c>
      <c r="BR3" s="10">
        <f t="shared" si="19"/>
        <v>1.06</v>
      </c>
      <c r="BS3" s="10">
        <f t="shared" si="20"/>
        <v>0.48</v>
      </c>
      <c r="BT3" s="10">
        <f aca="true" t="shared" si="29" ref="BT3:BT66">ROUND(AVERAGE(BO3:BS3),2)</f>
        <v>1.15</v>
      </c>
      <c r="BU3" s="5">
        <f>IF(C3=0,PERCENTRANK(CU:CU,CS3),PERCENTRANK(CT:CT,CS3))</f>
        <v>0.765</v>
      </c>
      <c r="BV3" s="5">
        <f>IF(C3=0,PERCENTRANK(SVO!A:A,CS3),PERCENTRANK(SVO!B:B,CS3))</f>
        <v>0.81</v>
      </c>
      <c r="BW3" s="10">
        <v>5</v>
      </c>
      <c r="BX3" s="10">
        <v>4</v>
      </c>
      <c r="BY3" s="10">
        <v>1</v>
      </c>
      <c r="BZ3" s="10">
        <v>3</v>
      </c>
      <c r="CA3" s="10">
        <v>4</v>
      </c>
      <c r="CB3" s="10">
        <v>3</v>
      </c>
      <c r="CC3" s="10">
        <v>2</v>
      </c>
      <c r="CD3" s="10">
        <v>1</v>
      </c>
      <c r="CE3" s="10">
        <v>1</v>
      </c>
      <c r="CF3" s="10">
        <v>3</v>
      </c>
      <c r="CG3" s="10">
        <v>1</v>
      </c>
      <c r="CH3" s="10">
        <v>4</v>
      </c>
      <c r="CI3" s="10">
        <v>3</v>
      </c>
      <c r="CJ3" s="10">
        <v>4</v>
      </c>
      <c r="CK3" s="10">
        <v>4</v>
      </c>
      <c r="CL3" s="10">
        <v>5</v>
      </c>
      <c r="CM3" s="10">
        <v>4</v>
      </c>
      <c r="CN3" s="10">
        <v>3</v>
      </c>
      <c r="CO3" s="16">
        <f t="shared" si="21"/>
        <v>2.6666666666666665</v>
      </c>
      <c r="CP3" s="16">
        <f t="shared" si="22"/>
        <v>3.25</v>
      </c>
      <c r="CQ3" s="5">
        <v>17.718946000000003</v>
      </c>
      <c r="CR3" s="5">
        <v>10.969902538179907</v>
      </c>
      <c r="CS3" s="5">
        <f>D3+(1-(CQ3/110.72))</f>
        <v>10.839966166907514</v>
      </c>
      <c r="CT3" s="5">
        <f>IF(C3=1,CS3,"")</f>
      </c>
      <c r="CU3" s="5">
        <f>IF(C3=0,CS3,"")</f>
        <v>10.839966166907514</v>
      </c>
      <c r="CV3" s="6">
        <v>1</v>
      </c>
      <c r="CW3" s="5">
        <v>41</v>
      </c>
      <c r="CX3" s="5">
        <v>9.916924977075956</v>
      </c>
      <c r="CY3" s="5">
        <f>IF(ISBLANK(BA3),"",BA3-D3)</f>
        <v>0</v>
      </c>
      <c r="CZ3" s="2">
        <f>BC3-(BU3*100)</f>
        <v>-10.5</v>
      </c>
    </row>
    <row r="4" spans="1:104" ht="15">
      <c r="A4" s="14">
        <v>37410.583333333336</v>
      </c>
      <c r="B4" s="10">
        <v>103</v>
      </c>
      <c r="C4" s="10">
        <v>0</v>
      </c>
      <c r="D4" s="10">
        <v>9</v>
      </c>
      <c r="E4" s="10">
        <v>8.000003</v>
      </c>
      <c r="F4" s="10">
        <v>4</v>
      </c>
      <c r="G4" s="12">
        <v>8</v>
      </c>
      <c r="H4" s="10">
        <v>4</v>
      </c>
      <c r="I4" s="10">
        <v>6</v>
      </c>
      <c r="J4" s="10">
        <v>75</v>
      </c>
      <c r="K4" s="10">
        <v>7</v>
      </c>
      <c r="L4" s="10">
        <v>6</v>
      </c>
      <c r="M4" s="10">
        <v>70</v>
      </c>
      <c r="N4" s="10">
        <v>6</v>
      </c>
      <c r="O4" s="10">
        <v>50</v>
      </c>
      <c r="P4" s="10">
        <v>6</v>
      </c>
      <c r="Q4" s="10">
        <f t="shared" si="0"/>
        <v>1</v>
      </c>
      <c r="R4" s="10">
        <f t="shared" si="1"/>
        <v>0.22</v>
      </c>
      <c r="S4" s="10">
        <f t="shared" si="2"/>
        <v>1.43</v>
      </c>
      <c r="T4" s="10">
        <f t="shared" si="3"/>
        <v>0.92</v>
      </c>
      <c r="U4" s="10">
        <f t="shared" si="4"/>
        <v>0.65</v>
      </c>
      <c r="V4" s="10">
        <f t="shared" si="5"/>
        <v>1.11</v>
      </c>
      <c r="W4" s="10">
        <f t="shared" si="6"/>
        <v>0.47</v>
      </c>
      <c r="X4" s="10">
        <f t="shared" si="23"/>
        <v>0.92</v>
      </c>
      <c r="Y4" s="10">
        <v>9</v>
      </c>
      <c r="Z4" s="10">
        <v>8.000003</v>
      </c>
      <c r="AA4" s="10">
        <v>4</v>
      </c>
      <c r="AB4" s="10">
        <v>5</v>
      </c>
      <c r="AC4" s="10">
        <v>68</v>
      </c>
      <c r="AD4" s="10">
        <v>9</v>
      </c>
      <c r="AE4" s="10">
        <v>5</v>
      </c>
      <c r="AF4" s="10">
        <v>60</v>
      </c>
      <c r="AG4" s="10">
        <v>8</v>
      </c>
      <c r="AH4" s="10">
        <v>50</v>
      </c>
      <c r="AI4" s="10">
        <v>8</v>
      </c>
      <c r="AJ4" s="10">
        <f t="shared" si="7"/>
        <v>1</v>
      </c>
      <c r="AK4" s="10">
        <f>IF(C4=0,AD4-K4,K4-AD4)</f>
        <v>2</v>
      </c>
      <c r="AL4" s="10">
        <f t="shared" si="24"/>
        <v>2</v>
      </c>
      <c r="AM4" s="10">
        <f>IF(C4=0,AG4-N4,N4-AG4)</f>
        <v>2</v>
      </c>
      <c r="AN4" s="10">
        <f t="shared" si="25"/>
        <v>2</v>
      </c>
      <c r="AO4" s="10">
        <f>IF(C4=0,AF4-M4,M4-AF4)</f>
        <v>-10</v>
      </c>
      <c r="AP4" s="10">
        <f>IF(C4=0,AA4-H4,H4-AA4)</f>
        <v>0</v>
      </c>
      <c r="AQ4" s="10">
        <f t="shared" si="8"/>
        <v>0.66</v>
      </c>
      <c r="AR4" s="10">
        <f t="shared" si="9"/>
        <v>1.41</v>
      </c>
      <c r="AS4" s="10">
        <f t="shared" si="10"/>
        <v>0.45</v>
      </c>
      <c r="AT4" s="10">
        <f t="shared" si="11"/>
        <v>0.52</v>
      </c>
      <c r="AU4" s="10">
        <f t="shared" si="12"/>
        <v>0.58</v>
      </c>
      <c r="AV4" s="10">
        <f t="shared" si="13"/>
        <v>0.33</v>
      </c>
      <c r="AW4" s="10">
        <f t="shared" si="26"/>
        <v>0.66</v>
      </c>
      <c r="AX4" s="10">
        <v>4</v>
      </c>
      <c r="AY4" s="10">
        <v>6</v>
      </c>
      <c r="AZ4" s="10">
        <v>71</v>
      </c>
      <c r="BA4" s="10">
        <v>9</v>
      </c>
      <c r="BB4" s="11">
        <v>5</v>
      </c>
      <c r="BC4" s="10">
        <v>60</v>
      </c>
      <c r="BD4" s="10">
        <v>8</v>
      </c>
      <c r="BE4" s="10">
        <v>50</v>
      </c>
      <c r="BF4" s="10">
        <v>9</v>
      </c>
      <c r="BG4" s="2">
        <f t="shared" si="14"/>
        <v>1</v>
      </c>
      <c r="BH4" s="10">
        <f>IF(V4=0,BA4-AD4,AD4-BA4)</f>
        <v>0</v>
      </c>
      <c r="BI4" s="10">
        <f t="shared" si="27"/>
        <v>0</v>
      </c>
      <c r="BJ4" s="10">
        <f>IF(V4=0,BD4-AG4,AG4-BD4)</f>
        <v>0</v>
      </c>
      <c r="BK4" s="10">
        <f t="shared" si="28"/>
        <v>0</v>
      </c>
      <c r="BL4" s="10">
        <f>IF(V4=0,BC4-AF4,AF4-BC4)</f>
        <v>0</v>
      </c>
      <c r="BM4" s="10">
        <f>IF(V4=0,AX4-AA4,AA4-AX4)</f>
        <v>0</v>
      </c>
      <c r="BN4" s="10">
        <f t="shared" si="15"/>
        <v>0.75</v>
      </c>
      <c r="BO4" s="10">
        <f t="shared" si="16"/>
        <v>1.31</v>
      </c>
      <c r="BP4" s="10">
        <f t="shared" si="17"/>
        <v>0.83</v>
      </c>
      <c r="BQ4" s="10">
        <f t="shared" si="18"/>
        <v>0.55</v>
      </c>
      <c r="BR4" s="10">
        <f t="shared" si="19"/>
        <v>0.43</v>
      </c>
      <c r="BS4" s="10">
        <f t="shared" si="20"/>
        <v>0.26</v>
      </c>
      <c r="BT4" s="10">
        <f t="shared" si="29"/>
        <v>0.68</v>
      </c>
      <c r="BU4" s="5">
        <f>IF(C4=0,PERCENTRANK(CU:CU,CS4),PERCENTRANK(CT:CT,CS4))</f>
        <v>0.64</v>
      </c>
      <c r="BV4" s="5">
        <f>IF(C4=0,PERCENTRANK(SVO!A:A,CS4),PERCENTRANK(SVO!B:B,CS4))</f>
        <v>0.669</v>
      </c>
      <c r="BW4" s="10">
        <v>4</v>
      </c>
      <c r="BX4" s="10">
        <v>3</v>
      </c>
      <c r="BY4" s="10">
        <v>1</v>
      </c>
      <c r="BZ4" s="10">
        <v>4</v>
      </c>
      <c r="CA4" s="10">
        <v>2</v>
      </c>
      <c r="CB4" s="10">
        <v>1</v>
      </c>
      <c r="CC4" s="10">
        <v>1</v>
      </c>
      <c r="CD4" s="10">
        <v>2</v>
      </c>
      <c r="CE4" s="10">
        <v>3</v>
      </c>
      <c r="CF4" s="10">
        <v>2</v>
      </c>
      <c r="CG4" s="10">
        <v>2</v>
      </c>
      <c r="CH4" s="10">
        <v>3</v>
      </c>
      <c r="CI4" s="10">
        <v>1</v>
      </c>
      <c r="CJ4" s="10">
        <v>4</v>
      </c>
      <c r="CK4" s="10">
        <v>1</v>
      </c>
      <c r="CL4" s="10">
        <v>2</v>
      </c>
      <c r="CM4" s="10">
        <v>3</v>
      </c>
      <c r="CN4" s="10">
        <v>1</v>
      </c>
      <c r="CO4" s="16">
        <f t="shared" si="21"/>
        <v>1.4444444444444444</v>
      </c>
      <c r="CP4" s="16">
        <f t="shared" si="22"/>
        <v>3.125</v>
      </c>
      <c r="CQ4" s="5">
        <v>4.281051</v>
      </c>
      <c r="CR4" s="5">
        <v>9.99272819223997</v>
      </c>
      <c r="CS4" s="5">
        <f>D4+(1-(CQ4/110.72))</f>
        <v>9.961334438222543</v>
      </c>
      <c r="CT4" s="5">
        <f>IF(C4=1,CS4,"")</f>
      </c>
      <c r="CU4" s="5">
        <f>IF(C4=0,CS4,"")</f>
        <v>9.961334438222543</v>
      </c>
      <c r="CV4" s="6">
        <v>1</v>
      </c>
      <c r="CW4" s="5">
        <v>24</v>
      </c>
      <c r="CX4" s="5">
        <v>8.921956424472533</v>
      </c>
      <c r="CY4" s="5">
        <f>IF(ISBLANK(BA4),"",BA4-D4)</f>
        <v>0</v>
      </c>
      <c r="CZ4" s="2">
        <f>BC4-(BU4*100)</f>
        <v>-4</v>
      </c>
    </row>
    <row r="5" spans="1:104" ht="15">
      <c r="A5" s="14">
        <v>37410.583333333336</v>
      </c>
      <c r="B5" s="10">
        <v>104</v>
      </c>
      <c r="C5" s="10">
        <v>0</v>
      </c>
      <c r="D5" s="10">
        <v>8</v>
      </c>
      <c r="E5" s="10">
        <v>12</v>
      </c>
      <c r="F5" s="10">
        <v>4</v>
      </c>
      <c r="G5" s="12">
        <v>8</v>
      </c>
      <c r="H5" s="10">
        <v>3</v>
      </c>
      <c r="I5" s="10">
        <v>4</v>
      </c>
      <c r="J5" s="10">
        <v>75</v>
      </c>
      <c r="K5" s="10">
        <v>8</v>
      </c>
      <c r="L5" s="10">
        <v>5</v>
      </c>
      <c r="M5" s="10">
        <v>80</v>
      </c>
      <c r="N5" s="10">
        <v>8</v>
      </c>
      <c r="O5" s="10">
        <v>65</v>
      </c>
      <c r="P5" s="10">
        <v>6</v>
      </c>
      <c r="Q5" s="10">
        <f t="shared" si="0"/>
        <v>0</v>
      </c>
      <c r="R5" s="10">
        <f t="shared" si="1"/>
        <v>-0.31</v>
      </c>
      <c r="S5" s="10">
        <f t="shared" si="2"/>
        <v>0.62</v>
      </c>
      <c r="T5" s="10">
        <f t="shared" si="3"/>
        <v>-0.63</v>
      </c>
      <c r="U5" s="10">
        <f t="shared" si="4"/>
        <v>0.65</v>
      </c>
      <c r="V5" s="10">
        <f t="shared" si="5"/>
        <v>0.29</v>
      </c>
      <c r="W5" s="10">
        <f t="shared" si="6"/>
        <v>1</v>
      </c>
      <c r="X5" s="10">
        <f t="shared" si="23"/>
        <v>0.39</v>
      </c>
      <c r="Y5" s="10">
        <v>8</v>
      </c>
      <c r="Z5" s="10">
        <v>12</v>
      </c>
      <c r="AA5" s="10">
        <v>4</v>
      </c>
      <c r="AB5" s="10">
        <v>4</v>
      </c>
      <c r="AC5" s="10">
        <v>100</v>
      </c>
      <c r="AD5" s="10">
        <v>10</v>
      </c>
      <c r="AE5" s="10">
        <v>5</v>
      </c>
      <c r="AF5" s="10">
        <v>90</v>
      </c>
      <c r="AG5" s="10">
        <v>9</v>
      </c>
      <c r="AH5" s="10">
        <v>75</v>
      </c>
      <c r="AI5" s="10">
        <v>7</v>
      </c>
      <c r="AJ5" s="10">
        <f t="shared" si="7"/>
        <v>1</v>
      </c>
      <c r="AK5" s="10">
        <f>IF(C5=0,AD5-K5,K5-AD5)</f>
        <v>2</v>
      </c>
      <c r="AL5" s="10">
        <f t="shared" si="24"/>
        <v>2</v>
      </c>
      <c r="AM5" s="10">
        <f>IF(C5=0,AG5-N5,N5-AG5)</f>
        <v>1</v>
      </c>
      <c r="AN5" s="10">
        <f t="shared" si="25"/>
        <v>1</v>
      </c>
      <c r="AO5" s="10">
        <f>IF(C5=0,AF5-M5,M5-AF5)</f>
        <v>10</v>
      </c>
      <c r="AP5" s="10">
        <f>IF(C5=0,AA5-H5,H5-AA5)</f>
        <v>1</v>
      </c>
      <c r="AQ5" s="10">
        <f t="shared" si="8"/>
        <v>0.66</v>
      </c>
      <c r="AR5" s="10">
        <f t="shared" si="9"/>
        <v>1.41</v>
      </c>
      <c r="AS5" s="10">
        <f t="shared" si="10"/>
        <v>-0.08</v>
      </c>
      <c r="AT5" s="10">
        <f t="shared" si="11"/>
        <v>1.67</v>
      </c>
      <c r="AU5" s="10">
        <f t="shared" si="12"/>
        <v>0.58</v>
      </c>
      <c r="AV5" s="10">
        <f t="shared" si="13"/>
        <v>1.51</v>
      </c>
      <c r="AW5" s="10">
        <f t="shared" si="26"/>
        <v>1.02</v>
      </c>
      <c r="AX5" s="10">
        <v>4</v>
      </c>
      <c r="AY5" s="10">
        <v>4</v>
      </c>
      <c r="AZ5" s="10">
        <v>100</v>
      </c>
      <c r="BA5" s="10">
        <v>10</v>
      </c>
      <c r="BB5" s="11">
        <v>5</v>
      </c>
      <c r="BC5" s="10">
        <v>75</v>
      </c>
      <c r="BD5" s="10">
        <v>10</v>
      </c>
      <c r="BE5" s="10">
        <v>80</v>
      </c>
      <c r="BF5" s="10">
        <v>7</v>
      </c>
      <c r="BG5" s="2">
        <f t="shared" si="14"/>
        <v>0</v>
      </c>
      <c r="BH5" s="10">
        <f>IF(V5=0,BA5-AD5,AD5-BA5)</f>
        <v>0</v>
      </c>
      <c r="BI5" s="10">
        <f t="shared" si="27"/>
        <v>0</v>
      </c>
      <c r="BJ5" s="10">
        <f>IF(V5=0,BD5-AG5,AG5-BD5)</f>
        <v>-1</v>
      </c>
      <c r="BK5" s="10">
        <f t="shared" si="28"/>
        <v>1</v>
      </c>
      <c r="BL5" s="10">
        <f>IF(V5=0,BC5-AF5,AF5-BC5)</f>
        <v>15</v>
      </c>
      <c r="BM5" s="10">
        <f>IF(V5=0,AX5-AA5,AA5-AX5)</f>
        <v>0</v>
      </c>
      <c r="BN5" s="10">
        <f t="shared" si="15"/>
        <v>-0.15</v>
      </c>
      <c r="BO5" s="10">
        <f t="shared" si="16"/>
        <v>1.31</v>
      </c>
      <c r="BP5" s="10">
        <f t="shared" si="17"/>
        <v>-0.33</v>
      </c>
      <c r="BQ5" s="10">
        <f t="shared" si="18"/>
        <v>1.66</v>
      </c>
      <c r="BR5" s="10">
        <f t="shared" si="19"/>
        <v>0.43</v>
      </c>
      <c r="BS5" s="10">
        <f t="shared" si="20"/>
        <v>0.82</v>
      </c>
      <c r="BT5" s="10">
        <f t="shared" si="29"/>
        <v>0.78</v>
      </c>
      <c r="BU5" s="5">
        <f>IF(C5=0,PERCENTRANK(CU:CU,CS5),PERCENTRANK(CT:CT,CS5))</f>
        <v>0.375</v>
      </c>
      <c r="BV5" s="5">
        <f>IF(C5=0,PERCENTRANK(SVO!A:A,CS5),PERCENTRANK(SVO!B:B,CS5))</f>
        <v>0.284</v>
      </c>
      <c r="BW5" s="10">
        <v>3</v>
      </c>
      <c r="BX5" s="10">
        <v>1</v>
      </c>
      <c r="BY5" s="10">
        <v>1</v>
      </c>
      <c r="BZ5" s="10">
        <v>2</v>
      </c>
      <c r="CA5" s="10">
        <v>2</v>
      </c>
      <c r="CB5" s="10">
        <v>1</v>
      </c>
      <c r="CC5" s="10">
        <v>1</v>
      </c>
      <c r="CD5" s="10">
        <v>2</v>
      </c>
      <c r="CE5" s="10">
        <v>1</v>
      </c>
      <c r="CF5" s="10">
        <v>2</v>
      </c>
      <c r="CG5" s="10">
        <v>1</v>
      </c>
      <c r="CH5" s="10">
        <v>3</v>
      </c>
      <c r="CI5" s="10">
        <v>1</v>
      </c>
      <c r="CJ5" s="10">
        <v>4</v>
      </c>
      <c r="CK5" s="10">
        <v>1</v>
      </c>
      <c r="CL5" s="10">
        <v>1</v>
      </c>
      <c r="CM5" s="10">
        <v>3</v>
      </c>
      <c r="CN5" s="10">
        <v>1</v>
      </c>
      <c r="CO5" s="16">
        <f t="shared" si="21"/>
        <v>1.1111111111111112</v>
      </c>
      <c r="CP5" s="16">
        <f t="shared" si="22"/>
        <v>2.5</v>
      </c>
      <c r="CQ5" s="5">
        <v>0.28105399999999925</v>
      </c>
      <c r="CR5" s="5">
        <v>8.999522600721601</v>
      </c>
      <c r="CS5" s="5">
        <f>D5+(1-(CQ5/110.72))</f>
        <v>8.997461578757225</v>
      </c>
      <c r="CT5" s="5">
        <f>IF(C5=1,CS5,"")</f>
      </c>
      <c r="CU5" s="5">
        <f>IF(C5=0,CS5,"")</f>
        <v>8.997461578757225</v>
      </c>
      <c r="CV5" s="6">
        <v>1</v>
      </c>
      <c r="CW5" s="5">
        <v>24</v>
      </c>
      <c r="CX5" s="5">
        <v>8.921956424472533</v>
      </c>
      <c r="CY5" s="5">
        <f>IF(ISBLANK(BA5),"",BA5-D5)</f>
        <v>2</v>
      </c>
      <c r="CZ5" s="2">
        <f>BC5-(BU5*100)</f>
        <v>37.5</v>
      </c>
    </row>
    <row r="6" spans="1:104" ht="15">
      <c r="A6" s="14">
        <v>37410.583333333336</v>
      </c>
      <c r="B6" s="10">
        <v>105</v>
      </c>
      <c r="C6" s="10">
        <v>0</v>
      </c>
      <c r="D6" s="10">
        <v>9</v>
      </c>
      <c r="E6" s="10">
        <v>10</v>
      </c>
      <c r="F6" s="10">
        <v>1</v>
      </c>
      <c r="G6" s="12">
        <v>3</v>
      </c>
      <c r="H6" s="10">
        <v>2</v>
      </c>
      <c r="I6" s="10">
        <v>4</v>
      </c>
      <c r="J6" s="10">
        <v>52</v>
      </c>
      <c r="K6" s="10">
        <v>6</v>
      </c>
      <c r="L6" s="10">
        <v>4</v>
      </c>
      <c r="M6" s="10">
        <v>50</v>
      </c>
      <c r="N6" s="10">
        <v>6</v>
      </c>
      <c r="O6" s="10">
        <v>50</v>
      </c>
      <c r="P6" s="10">
        <v>6</v>
      </c>
      <c r="Q6" s="10">
        <f t="shared" si="0"/>
        <v>0</v>
      </c>
      <c r="R6" s="10">
        <f t="shared" si="1"/>
        <v>-0.31</v>
      </c>
      <c r="S6" s="10">
        <f t="shared" si="2"/>
        <v>-0.2</v>
      </c>
      <c r="T6" s="10">
        <f t="shared" si="3"/>
        <v>-0.63</v>
      </c>
      <c r="U6" s="10">
        <f t="shared" si="4"/>
        <v>-0.56</v>
      </c>
      <c r="V6" s="10">
        <f t="shared" si="5"/>
        <v>-0.53</v>
      </c>
      <c r="W6" s="10">
        <f t="shared" si="6"/>
        <v>-0.6</v>
      </c>
      <c r="X6" s="10">
        <f t="shared" si="23"/>
        <v>-0.5</v>
      </c>
      <c r="Y6" s="10">
        <v>9</v>
      </c>
      <c r="Z6" s="10">
        <v>10</v>
      </c>
      <c r="AA6" s="10">
        <v>2</v>
      </c>
      <c r="AB6" s="10">
        <v>5</v>
      </c>
      <c r="AC6" s="10">
        <v>64</v>
      </c>
      <c r="AD6" s="10">
        <v>9</v>
      </c>
      <c r="AE6" s="10">
        <v>5</v>
      </c>
      <c r="AF6" s="10">
        <v>60</v>
      </c>
      <c r="AG6" s="10">
        <v>9</v>
      </c>
      <c r="AH6" s="10">
        <v>60</v>
      </c>
      <c r="AI6" s="10">
        <v>8</v>
      </c>
      <c r="AJ6" s="10">
        <f t="shared" si="7"/>
        <v>0</v>
      </c>
      <c r="AK6" s="10">
        <f>IF(C6=0,AD6-K6,K6-AD6)</f>
        <v>3</v>
      </c>
      <c r="AL6" s="10">
        <f t="shared" si="24"/>
        <v>3</v>
      </c>
      <c r="AM6" s="10">
        <f>IF(C6=0,AG6-N6,N6-AG6)</f>
        <v>3</v>
      </c>
      <c r="AN6" s="10">
        <f t="shared" si="25"/>
        <v>3</v>
      </c>
      <c r="AO6" s="10">
        <f>IF(C6=0,AF6-M6,M6-AF6)</f>
        <v>10</v>
      </c>
      <c r="AP6" s="10">
        <f>IF(C6=0,AA6-H6,H6-AA6)</f>
        <v>0</v>
      </c>
      <c r="AQ6" s="10">
        <f t="shared" si="8"/>
        <v>0.09</v>
      </c>
      <c r="AR6" s="10">
        <f t="shared" si="9"/>
        <v>-0.05</v>
      </c>
      <c r="AS6" s="10">
        <f t="shared" si="10"/>
        <v>0.45</v>
      </c>
      <c r="AT6" s="10">
        <f t="shared" si="11"/>
        <v>0.37</v>
      </c>
      <c r="AU6" s="10">
        <f t="shared" si="12"/>
        <v>0.58</v>
      </c>
      <c r="AV6" s="10">
        <f t="shared" si="13"/>
        <v>0.33</v>
      </c>
      <c r="AW6" s="10">
        <f t="shared" si="26"/>
        <v>0.34</v>
      </c>
      <c r="AX6" s="10">
        <v>1</v>
      </c>
      <c r="AY6" s="10">
        <v>5</v>
      </c>
      <c r="AZ6" s="10">
        <v>67</v>
      </c>
      <c r="BA6" s="10">
        <v>9</v>
      </c>
      <c r="BB6" s="11">
        <v>5</v>
      </c>
      <c r="BC6" s="10">
        <v>29</v>
      </c>
      <c r="BD6" s="10">
        <v>9</v>
      </c>
      <c r="BE6" s="10">
        <v>29</v>
      </c>
      <c r="BF6" s="10">
        <v>9</v>
      </c>
      <c r="BG6" s="2">
        <f t="shared" si="14"/>
        <v>0</v>
      </c>
      <c r="BH6" s="10">
        <f>IF(V6=0,BA6-AD6,AD6-BA6)</f>
        <v>0</v>
      </c>
      <c r="BI6" s="10">
        <f t="shared" si="27"/>
        <v>0</v>
      </c>
      <c r="BJ6" s="10">
        <f>IF(V6=0,BD6-AG6,AG6-BD6)</f>
        <v>0</v>
      </c>
      <c r="BK6" s="10">
        <f t="shared" si="28"/>
        <v>0</v>
      </c>
      <c r="BL6" s="10">
        <f>IF(V6=0,BC6-AF6,AF6-BC6)</f>
        <v>31</v>
      </c>
      <c r="BM6" s="10">
        <f>IF(V6=0,AX6-AA6,AA6-AX6)</f>
        <v>1</v>
      </c>
      <c r="BN6" s="10">
        <f t="shared" si="15"/>
        <v>-0.15</v>
      </c>
      <c r="BO6" s="10">
        <f t="shared" si="16"/>
        <v>-0.88</v>
      </c>
      <c r="BP6" s="10">
        <f t="shared" si="17"/>
        <v>0.25</v>
      </c>
      <c r="BQ6" s="10">
        <f t="shared" si="18"/>
        <v>0.39</v>
      </c>
      <c r="BR6" s="10">
        <f t="shared" si="19"/>
        <v>0.43</v>
      </c>
      <c r="BS6" s="10">
        <f t="shared" si="20"/>
        <v>-0.91</v>
      </c>
      <c r="BT6" s="10">
        <f t="shared" si="29"/>
        <v>-0.14</v>
      </c>
      <c r="BU6" s="5">
        <f>IF(C6=0,PERCENTRANK(CU:CU,CS6),PERCENTRANK(CT:CT,CS6))</f>
        <v>0.671</v>
      </c>
      <c r="BV6" s="5">
        <f>IF(C6=0,PERCENTRANK(SVO!A:A,CS6),PERCENTRANK(SVO!B:B,CS6))</f>
        <v>0.702</v>
      </c>
      <c r="BW6" s="10">
        <v>4</v>
      </c>
      <c r="BX6" s="10">
        <v>1</v>
      </c>
      <c r="BY6" s="10">
        <v>1</v>
      </c>
      <c r="BZ6" s="10">
        <v>4</v>
      </c>
      <c r="CA6" s="10">
        <v>2</v>
      </c>
      <c r="CB6" s="10">
        <v>1</v>
      </c>
      <c r="CC6" s="10">
        <v>1</v>
      </c>
      <c r="CD6" s="10">
        <v>1</v>
      </c>
      <c r="CE6" s="10">
        <v>1</v>
      </c>
      <c r="CF6" s="10">
        <v>2</v>
      </c>
      <c r="CG6" s="10">
        <v>1</v>
      </c>
      <c r="CH6" s="10">
        <v>3</v>
      </c>
      <c r="CI6" s="10">
        <v>1</v>
      </c>
      <c r="CJ6" s="10">
        <v>4</v>
      </c>
      <c r="CK6" s="10">
        <v>1</v>
      </c>
      <c r="CL6" s="10">
        <v>2</v>
      </c>
      <c r="CM6" s="10">
        <v>4</v>
      </c>
      <c r="CN6" s="10">
        <v>1</v>
      </c>
      <c r="CO6" s="16">
        <f t="shared" si="21"/>
        <v>1.1111111111111112</v>
      </c>
      <c r="CP6" s="16">
        <f t="shared" si="22"/>
        <v>2.875</v>
      </c>
      <c r="CQ6" s="5">
        <v>2.2810539999999992</v>
      </c>
      <c r="CR6" s="5">
        <v>9.99612539393288</v>
      </c>
      <c r="CS6" s="5">
        <f>D6+(1-(CQ6/110.72))</f>
        <v>9.979397994942197</v>
      </c>
      <c r="CT6" s="5">
        <f>IF(C6=1,CS6,"")</f>
      </c>
      <c r="CU6" s="5">
        <f>IF(C6=0,CS6,"")</f>
        <v>9.979397994942197</v>
      </c>
      <c r="CV6" s="6">
        <v>0</v>
      </c>
      <c r="CW6" s="5">
        <v>4</v>
      </c>
      <c r="CX6" s="5">
        <v>10.930907457719838</v>
      </c>
      <c r="CY6" s="5">
        <f>IF(ISBLANK(BA6),"",BA6-D6)</f>
        <v>0</v>
      </c>
      <c r="CZ6" s="2">
        <f>BC6-(BU6*100)</f>
        <v>-38.10000000000001</v>
      </c>
    </row>
    <row r="7" spans="1:104" ht="15">
      <c r="A7" s="14">
        <v>37410.583333333336</v>
      </c>
      <c r="B7" s="10">
        <v>106</v>
      </c>
      <c r="C7" s="10">
        <v>0</v>
      </c>
      <c r="D7" s="10">
        <v>9</v>
      </c>
      <c r="E7" s="10">
        <v>5</v>
      </c>
      <c r="F7" s="10">
        <v>3</v>
      </c>
      <c r="G7" s="12">
        <v>7</v>
      </c>
      <c r="H7" s="10">
        <v>3</v>
      </c>
      <c r="I7" s="10">
        <v>7</v>
      </c>
      <c r="J7" s="10">
        <v>92</v>
      </c>
      <c r="K7" s="10">
        <v>9</v>
      </c>
      <c r="L7" s="10">
        <v>6</v>
      </c>
      <c r="M7" s="10">
        <v>70</v>
      </c>
      <c r="N7" s="10">
        <v>6</v>
      </c>
      <c r="O7" s="10">
        <v>50</v>
      </c>
      <c r="P7" s="10">
        <v>7</v>
      </c>
      <c r="Q7" s="10">
        <f t="shared" si="0"/>
        <v>3</v>
      </c>
      <c r="R7" s="10">
        <f t="shared" si="1"/>
        <v>1.29</v>
      </c>
      <c r="S7" s="10">
        <f t="shared" si="2"/>
        <v>0.62</v>
      </c>
      <c r="T7" s="10">
        <f t="shared" si="3"/>
        <v>1.69</v>
      </c>
      <c r="U7" s="10">
        <f t="shared" si="4"/>
        <v>1.55</v>
      </c>
      <c r="V7" s="10">
        <f t="shared" si="5"/>
        <v>1.11</v>
      </c>
      <c r="W7" s="10">
        <f t="shared" si="6"/>
        <v>0.47</v>
      </c>
      <c r="X7" s="10">
        <f t="shared" si="23"/>
        <v>1.09</v>
      </c>
      <c r="Y7" s="10">
        <v>9</v>
      </c>
      <c r="Z7" s="10">
        <v>5</v>
      </c>
      <c r="AA7" s="10">
        <v>3</v>
      </c>
      <c r="AB7" s="10">
        <v>7</v>
      </c>
      <c r="AC7" s="10">
        <v>93</v>
      </c>
      <c r="AD7" s="10">
        <v>10</v>
      </c>
      <c r="AE7" s="10">
        <v>7</v>
      </c>
      <c r="AF7" s="10">
        <v>85</v>
      </c>
      <c r="AG7" s="10">
        <v>9</v>
      </c>
      <c r="AH7" s="10">
        <v>70</v>
      </c>
      <c r="AI7" s="10">
        <v>8</v>
      </c>
      <c r="AJ7" s="10">
        <f t="shared" si="7"/>
        <v>1</v>
      </c>
      <c r="AK7" s="10">
        <f>IF(C7=0,AD7-K7,K7-AD7)</f>
        <v>1</v>
      </c>
      <c r="AL7" s="10">
        <f t="shared" si="24"/>
        <v>1</v>
      </c>
      <c r="AM7" s="10">
        <f>IF(C7=0,AG7-N7,N7-AG7)</f>
        <v>3</v>
      </c>
      <c r="AN7" s="10">
        <f t="shared" si="25"/>
        <v>3</v>
      </c>
      <c r="AO7" s="10">
        <f>IF(C7=0,AF7-M7,M7-AF7)</f>
        <v>15</v>
      </c>
      <c r="AP7" s="10">
        <f>IF(C7=0,AA7-H7,H7-AA7)</f>
        <v>0</v>
      </c>
      <c r="AQ7" s="10">
        <f t="shared" si="8"/>
        <v>0.66</v>
      </c>
      <c r="AR7" s="10">
        <f t="shared" si="9"/>
        <v>0.68</v>
      </c>
      <c r="AS7" s="10">
        <f t="shared" si="10"/>
        <v>1.5</v>
      </c>
      <c r="AT7" s="10">
        <f t="shared" si="11"/>
        <v>1.42</v>
      </c>
      <c r="AU7" s="10">
        <f t="shared" si="12"/>
        <v>1.71</v>
      </c>
      <c r="AV7" s="10">
        <f t="shared" si="13"/>
        <v>1.31</v>
      </c>
      <c r="AW7" s="10">
        <f t="shared" si="26"/>
        <v>1.32</v>
      </c>
      <c r="AX7" s="10">
        <v>3</v>
      </c>
      <c r="AY7" s="10">
        <v>7</v>
      </c>
      <c r="AZ7" s="10">
        <v>96</v>
      </c>
      <c r="BA7" s="10">
        <v>10</v>
      </c>
      <c r="BB7" s="11">
        <v>6</v>
      </c>
      <c r="BC7" s="10">
        <v>70</v>
      </c>
      <c r="BD7" s="10">
        <v>9</v>
      </c>
      <c r="BE7" s="10">
        <v>50</v>
      </c>
      <c r="BF7" s="10">
        <v>9</v>
      </c>
      <c r="BG7" s="2">
        <f t="shared" si="14"/>
        <v>1</v>
      </c>
      <c r="BH7" s="10">
        <f>IF(V7=0,BA7-AD7,AD7-BA7)</f>
        <v>0</v>
      </c>
      <c r="BI7" s="10">
        <f t="shared" si="27"/>
        <v>0</v>
      </c>
      <c r="BJ7" s="10">
        <f>IF(V7=0,BD7-AG7,AG7-BD7)</f>
        <v>0</v>
      </c>
      <c r="BK7" s="10">
        <f t="shared" si="28"/>
        <v>0</v>
      </c>
      <c r="BL7" s="10">
        <f>IF(V7=0,BC7-AF7,AF7-BC7)</f>
        <v>15</v>
      </c>
      <c r="BM7" s="10">
        <f>IF(V7=0,AX7-AA7,AA7-AX7)</f>
        <v>0</v>
      </c>
      <c r="BN7" s="10">
        <f t="shared" si="15"/>
        <v>0.75</v>
      </c>
      <c r="BO7" s="10">
        <f t="shared" si="16"/>
        <v>0.58</v>
      </c>
      <c r="BP7" s="10">
        <f t="shared" si="17"/>
        <v>1.41</v>
      </c>
      <c r="BQ7" s="10">
        <f t="shared" si="18"/>
        <v>1.51</v>
      </c>
      <c r="BR7" s="10">
        <f t="shared" si="19"/>
        <v>1.06</v>
      </c>
      <c r="BS7" s="10">
        <f t="shared" si="20"/>
        <v>0.63</v>
      </c>
      <c r="BT7" s="10">
        <f t="shared" si="29"/>
        <v>1.04</v>
      </c>
      <c r="BU7" s="5">
        <f>IF(C7=0,PERCENTRANK(CU:CU,CS7),PERCENTRANK(CT:CT,CS7))</f>
        <v>0.562</v>
      </c>
      <c r="BV7" s="5">
        <f>IF(C7=0,PERCENTRANK(SVO!A:A,CS7),PERCENTRANK(SVO!B:B,CS7))</f>
        <v>0.606</v>
      </c>
      <c r="BW7" s="10">
        <v>2</v>
      </c>
      <c r="BX7" s="10">
        <v>2</v>
      </c>
      <c r="BY7" s="10">
        <v>2</v>
      </c>
      <c r="BZ7" s="10">
        <v>4</v>
      </c>
      <c r="CA7" s="10">
        <v>3</v>
      </c>
      <c r="CB7" s="10">
        <v>1</v>
      </c>
      <c r="CC7" s="10">
        <v>3</v>
      </c>
      <c r="CD7" s="10">
        <v>3</v>
      </c>
      <c r="CE7" s="10">
        <v>4</v>
      </c>
      <c r="CF7" s="10">
        <v>2</v>
      </c>
      <c r="CG7" s="10">
        <v>1</v>
      </c>
      <c r="CH7" s="10">
        <v>4</v>
      </c>
      <c r="CI7" s="10">
        <v>1</v>
      </c>
      <c r="CJ7" s="10">
        <v>4</v>
      </c>
      <c r="CK7" s="10">
        <v>3</v>
      </c>
      <c r="CL7" s="10">
        <v>1</v>
      </c>
      <c r="CM7" s="10">
        <v>2</v>
      </c>
      <c r="CN7" s="10">
        <v>1</v>
      </c>
      <c r="CO7" s="16">
        <f t="shared" si="21"/>
        <v>1.7777777777777777</v>
      </c>
      <c r="CP7" s="16">
        <f t="shared" si="22"/>
        <v>3.25</v>
      </c>
      <c r="CQ7" s="5">
        <v>7.281053999999999</v>
      </c>
      <c r="CR7" s="5">
        <v>9.987632376961077</v>
      </c>
      <c r="CS7" s="5">
        <f>D7+(1-(CQ7/110.72))</f>
        <v>9.934239035404625</v>
      </c>
      <c r="CT7" s="5">
        <f>IF(C7=1,CS7,"")</f>
      </c>
      <c r="CU7" s="5">
        <f>IF(C7=0,CS7,"")</f>
        <v>9.934239035404625</v>
      </c>
      <c r="CV7" s="6">
        <v>1</v>
      </c>
      <c r="CW7" s="5">
        <v>57</v>
      </c>
      <c r="CX7" s="5">
        <v>7.90797394382865</v>
      </c>
      <c r="CY7" s="5">
        <f>IF(ISBLANK(BA7),"",BA7-D7)</f>
        <v>1</v>
      </c>
      <c r="CZ7" s="2">
        <f>BC7-(BU7*100)</f>
        <v>13.799999999999997</v>
      </c>
    </row>
    <row r="8" spans="1:104" ht="15">
      <c r="A8" s="14">
        <v>37410.583333333336</v>
      </c>
      <c r="B8" s="10">
        <v>107</v>
      </c>
      <c r="C8" s="10">
        <v>1</v>
      </c>
      <c r="D8" s="10">
        <v>5</v>
      </c>
      <c r="E8" s="10">
        <v>10</v>
      </c>
      <c r="F8" s="10">
        <v>4</v>
      </c>
      <c r="G8" s="12">
        <v>8</v>
      </c>
      <c r="H8" s="10">
        <v>4</v>
      </c>
      <c r="I8" s="10">
        <v>7</v>
      </c>
      <c r="J8" s="10">
        <v>100</v>
      </c>
      <c r="K8" s="10">
        <v>9</v>
      </c>
      <c r="L8" s="10">
        <v>7</v>
      </c>
      <c r="M8" s="10">
        <v>90</v>
      </c>
      <c r="N8" s="10">
        <v>6</v>
      </c>
      <c r="O8" s="10">
        <v>50</v>
      </c>
      <c r="P8" s="10">
        <v>5</v>
      </c>
      <c r="Q8" s="10">
        <f t="shared" si="0"/>
        <v>3</v>
      </c>
      <c r="R8" s="10">
        <f t="shared" si="1"/>
        <v>1.29</v>
      </c>
      <c r="S8" s="10">
        <f t="shared" si="2"/>
        <v>1.43</v>
      </c>
      <c r="T8" s="10">
        <f t="shared" si="3"/>
        <v>1.69</v>
      </c>
      <c r="U8" s="10">
        <f t="shared" si="4"/>
        <v>1.97</v>
      </c>
      <c r="V8" s="10">
        <f t="shared" si="5"/>
        <v>1.93</v>
      </c>
      <c r="W8" s="10">
        <f t="shared" si="6"/>
        <v>1.53</v>
      </c>
      <c r="X8" s="10">
        <f t="shared" si="23"/>
        <v>1.71</v>
      </c>
      <c r="Y8" s="10">
        <v>5</v>
      </c>
      <c r="Z8" s="10">
        <v>10</v>
      </c>
      <c r="AA8" s="10">
        <v>4</v>
      </c>
      <c r="AB8" s="10">
        <v>7</v>
      </c>
      <c r="AC8" s="10">
        <v>93</v>
      </c>
      <c r="AD8" s="10">
        <v>5</v>
      </c>
      <c r="AE8" s="10">
        <v>6</v>
      </c>
      <c r="AF8" s="10">
        <v>80</v>
      </c>
      <c r="AG8" s="10">
        <v>3</v>
      </c>
      <c r="AH8" s="10">
        <v>70</v>
      </c>
      <c r="AI8" s="10">
        <v>2</v>
      </c>
      <c r="AJ8" s="10">
        <f t="shared" si="7"/>
        <v>2</v>
      </c>
      <c r="AK8" s="10">
        <f>IF(C8=0,AD8-K8,K8-AD8)</f>
        <v>4</v>
      </c>
      <c r="AL8" s="10">
        <f t="shared" si="24"/>
        <v>4</v>
      </c>
      <c r="AM8" s="10">
        <f>IF(C8=0,AG8-N8,N8-AG8)</f>
        <v>3</v>
      </c>
      <c r="AN8" s="10">
        <f t="shared" si="25"/>
        <v>3</v>
      </c>
      <c r="AO8" s="10">
        <f>IF(C8=0,AF8-M8,M8-AF8)</f>
        <v>10</v>
      </c>
      <c r="AP8" s="10">
        <f>IF(C8=0,AA8-H8,H8-AA8)</f>
        <v>0</v>
      </c>
      <c r="AQ8" s="10">
        <f t="shared" si="8"/>
        <v>1.23</v>
      </c>
      <c r="AR8" s="10">
        <f t="shared" si="9"/>
        <v>1.41</v>
      </c>
      <c r="AS8" s="10">
        <f t="shared" si="10"/>
        <v>1.5</v>
      </c>
      <c r="AT8" s="10">
        <f t="shared" si="11"/>
        <v>1.42</v>
      </c>
      <c r="AU8" s="10">
        <f t="shared" si="12"/>
        <v>1.14</v>
      </c>
      <c r="AV8" s="10">
        <f t="shared" si="13"/>
        <v>1.11</v>
      </c>
      <c r="AW8" s="10">
        <f t="shared" si="26"/>
        <v>1.32</v>
      </c>
      <c r="AX8" s="10">
        <v>4</v>
      </c>
      <c r="AY8" s="10">
        <v>7</v>
      </c>
      <c r="AZ8" s="10">
        <v>93</v>
      </c>
      <c r="BA8" s="11">
        <v>5</v>
      </c>
      <c r="BB8" s="10">
        <v>6</v>
      </c>
      <c r="BC8" s="10">
        <v>80</v>
      </c>
      <c r="BD8" s="10">
        <v>2</v>
      </c>
      <c r="BE8" s="10">
        <v>50</v>
      </c>
      <c r="BF8" s="10">
        <v>2</v>
      </c>
      <c r="BG8" s="2">
        <f t="shared" si="14"/>
        <v>3</v>
      </c>
      <c r="BH8" s="10">
        <f>IF(V8=0,BA8-AD8,AD8-BA8)</f>
        <v>0</v>
      </c>
      <c r="BI8" s="10">
        <f t="shared" si="27"/>
        <v>0</v>
      </c>
      <c r="BJ8" s="10">
        <f>IF(V8=0,BD8-AG8,AG8-BD8)</f>
        <v>1</v>
      </c>
      <c r="BK8" s="10">
        <f t="shared" si="28"/>
        <v>1</v>
      </c>
      <c r="BL8" s="10">
        <f>IF(V8=0,BC8-AF8,AF8-BC8)</f>
        <v>0</v>
      </c>
      <c r="BM8" s="10">
        <f>IF(V8=0,AX8-AA8,AA8-AX8)</f>
        <v>0</v>
      </c>
      <c r="BN8" s="10">
        <f t="shared" si="15"/>
        <v>2.54</v>
      </c>
      <c r="BO8" s="10">
        <f t="shared" si="16"/>
        <v>1.31</v>
      </c>
      <c r="BP8" s="10">
        <f t="shared" si="17"/>
        <v>1.41</v>
      </c>
      <c r="BQ8" s="10">
        <f t="shared" si="18"/>
        <v>1.39</v>
      </c>
      <c r="BR8" s="10">
        <f t="shared" si="19"/>
        <v>1.06</v>
      </c>
      <c r="BS8" s="10">
        <f t="shared" si="20"/>
        <v>1.01</v>
      </c>
      <c r="BT8" s="10">
        <f t="shared" si="29"/>
        <v>1.24</v>
      </c>
      <c r="BU8" s="5">
        <f>IF(C8=0,PERCENTRANK(CU:CU,CS8),PERCENTRANK(CT:CT,CS8))</f>
        <v>0.983</v>
      </c>
      <c r="BV8" s="5">
        <f>IF(C8=0,PERCENTRANK(SVO!A:A,CS8),PERCENTRANK(SVO!B:B,CS8))</f>
        <v>0.999</v>
      </c>
      <c r="BW8" s="10">
        <v>5</v>
      </c>
      <c r="BX8" s="10">
        <v>2</v>
      </c>
      <c r="BY8" s="10">
        <v>4</v>
      </c>
      <c r="BZ8" s="10">
        <v>4</v>
      </c>
      <c r="CA8" s="10">
        <v>4</v>
      </c>
      <c r="CB8" s="10">
        <v>1</v>
      </c>
      <c r="CC8" s="10">
        <v>1</v>
      </c>
      <c r="CD8" s="10">
        <v>5</v>
      </c>
      <c r="CE8" s="10">
        <v>5</v>
      </c>
      <c r="CF8" s="10">
        <v>3</v>
      </c>
      <c r="CG8" s="10">
        <v>1</v>
      </c>
      <c r="CH8" s="10">
        <v>5</v>
      </c>
      <c r="CI8" s="10">
        <v>1</v>
      </c>
      <c r="CJ8" s="10">
        <v>5</v>
      </c>
      <c r="CK8" s="10">
        <v>1</v>
      </c>
      <c r="CL8" s="10">
        <v>5</v>
      </c>
      <c r="CM8" s="10">
        <v>5</v>
      </c>
      <c r="CN8" s="10">
        <v>1</v>
      </c>
      <c r="CO8" s="16">
        <f t="shared" si="21"/>
        <v>1.6666666666666667</v>
      </c>
      <c r="CP8" s="16">
        <f t="shared" si="22"/>
        <v>4.75</v>
      </c>
      <c r="CQ8" s="5">
        <v>2.2810539999999992</v>
      </c>
      <c r="CR8" s="5">
        <v>5.99612539393288</v>
      </c>
      <c r="CS8" s="5">
        <f>D8+(1-(CQ8/110.72))</f>
        <v>5.979397994942197</v>
      </c>
      <c r="CT8" s="5">
        <f>IF(C8=1,CS8,"")</f>
        <v>5.979397994942197</v>
      </c>
      <c r="CU8" s="5">
        <f>IF(C8=0,CS8,"")</f>
      </c>
      <c r="CV8" s="6">
        <v>1</v>
      </c>
      <c r="CW8" s="5">
        <v>73</v>
      </c>
      <c r="CX8" s="5">
        <v>1.90797394382865</v>
      </c>
      <c r="CY8" s="5">
        <f>IF(ISBLANK(BA8),"",BA8-D8)</f>
        <v>0</v>
      </c>
      <c r="CZ8" s="2">
        <f>BC8-(BU8*100)</f>
        <v>-18.299999999999997</v>
      </c>
    </row>
    <row r="9" spans="1:104" ht="15">
      <c r="A9" s="14">
        <v>37410.583333333336</v>
      </c>
      <c r="B9" s="10">
        <v>108</v>
      </c>
      <c r="C9" s="10">
        <v>1</v>
      </c>
      <c r="D9" s="10">
        <v>3</v>
      </c>
      <c r="E9" s="10">
        <v>12</v>
      </c>
      <c r="F9" s="10">
        <v>3</v>
      </c>
      <c r="G9" s="12">
        <v>7</v>
      </c>
      <c r="H9" s="10">
        <v>2</v>
      </c>
      <c r="I9" s="10">
        <v>2</v>
      </c>
      <c r="J9" s="10">
        <v>50</v>
      </c>
      <c r="K9" s="10">
        <v>3</v>
      </c>
      <c r="L9" s="10">
        <v>3</v>
      </c>
      <c r="M9" s="10">
        <v>50</v>
      </c>
      <c r="N9" s="10">
        <v>6</v>
      </c>
      <c r="O9" s="10">
        <v>40</v>
      </c>
      <c r="P9" s="10">
        <v>4</v>
      </c>
      <c r="Q9" s="10">
        <f t="shared" si="0"/>
        <v>-3</v>
      </c>
      <c r="R9" s="10">
        <f t="shared" si="1"/>
        <v>-1.91</v>
      </c>
      <c r="S9" s="10">
        <f t="shared" si="2"/>
        <v>-0.2</v>
      </c>
      <c r="T9" s="10">
        <f t="shared" si="3"/>
        <v>-2.17</v>
      </c>
      <c r="U9" s="10">
        <f t="shared" si="4"/>
        <v>-0.67</v>
      </c>
      <c r="V9" s="10">
        <f t="shared" si="5"/>
        <v>-1.35</v>
      </c>
      <c r="W9" s="10">
        <f t="shared" si="6"/>
        <v>-0.6</v>
      </c>
      <c r="X9" s="10">
        <f t="shared" si="23"/>
        <v>-1</v>
      </c>
      <c r="Y9" s="10">
        <v>3</v>
      </c>
      <c r="Z9" s="10">
        <v>12</v>
      </c>
      <c r="AA9" s="10">
        <v>3</v>
      </c>
      <c r="AB9" s="10">
        <v>4</v>
      </c>
      <c r="AC9" s="10">
        <v>75</v>
      </c>
      <c r="AD9" s="10">
        <v>4</v>
      </c>
      <c r="AE9" s="10">
        <v>4</v>
      </c>
      <c r="AF9" s="10">
        <v>60</v>
      </c>
      <c r="AG9" s="10">
        <v>4</v>
      </c>
      <c r="AH9" s="10">
        <v>70</v>
      </c>
      <c r="AI9" s="10">
        <v>3</v>
      </c>
      <c r="AJ9" s="10">
        <f t="shared" si="7"/>
        <v>0</v>
      </c>
      <c r="AK9" s="10">
        <f>IF(C9=0,AD9-K9,K9-AD9)</f>
        <v>-1</v>
      </c>
      <c r="AL9" s="10">
        <f t="shared" si="24"/>
        <v>1</v>
      </c>
      <c r="AM9" s="10">
        <f>IF(C9=0,AG9-N9,N9-AG9)</f>
        <v>2</v>
      </c>
      <c r="AN9" s="10">
        <f t="shared" si="25"/>
        <v>2</v>
      </c>
      <c r="AO9" s="10">
        <f>IF(C9=0,AF9-M9,M9-AF9)</f>
        <v>-10</v>
      </c>
      <c r="AP9" s="10">
        <f>IF(C9=0,AA9-H9,H9-AA9)</f>
        <v>-1</v>
      </c>
      <c r="AQ9" s="10">
        <f t="shared" si="8"/>
        <v>0.09</v>
      </c>
      <c r="AR9" s="10">
        <f t="shared" si="9"/>
        <v>0.68</v>
      </c>
      <c r="AS9" s="10">
        <f t="shared" si="10"/>
        <v>-0.08</v>
      </c>
      <c r="AT9" s="10">
        <f t="shared" si="11"/>
        <v>0.77</v>
      </c>
      <c r="AU9" s="10">
        <f t="shared" si="12"/>
        <v>0.01</v>
      </c>
      <c r="AV9" s="10">
        <f t="shared" si="13"/>
        <v>0.33</v>
      </c>
      <c r="AW9" s="10">
        <f t="shared" si="26"/>
        <v>0.34</v>
      </c>
      <c r="AX9" s="10">
        <v>3</v>
      </c>
      <c r="AY9" s="10">
        <v>6</v>
      </c>
      <c r="AZ9" s="10">
        <v>85</v>
      </c>
      <c r="BA9" s="10">
        <v>3</v>
      </c>
      <c r="BB9" s="11">
        <v>5</v>
      </c>
      <c r="BC9" s="10">
        <v>70</v>
      </c>
      <c r="BD9" s="10">
        <v>2</v>
      </c>
      <c r="BE9" s="10">
        <v>30</v>
      </c>
      <c r="BF9" s="10">
        <v>1.5</v>
      </c>
      <c r="BG9" s="2">
        <f t="shared" si="14"/>
        <v>1</v>
      </c>
      <c r="BH9" s="10">
        <f>IF(V9=0,BA9-AD9,AD9-BA9)</f>
        <v>1</v>
      </c>
      <c r="BI9" s="10">
        <f t="shared" si="27"/>
        <v>1</v>
      </c>
      <c r="BJ9" s="10">
        <f>IF(V9=0,BD9-AG9,AG9-BD9)</f>
        <v>2</v>
      </c>
      <c r="BK9" s="10">
        <f t="shared" si="28"/>
        <v>2</v>
      </c>
      <c r="BL9" s="10">
        <f>IF(V9=0,BC9-AF9,AF9-BC9)</f>
        <v>-10</v>
      </c>
      <c r="BM9" s="10">
        <f>IF(V9=0,AX9-AA9,AA9-AX9)</f>
        <v>0</v>
      </c>
      <c r="BN9" s="10">
        <f t="shared" si="15"/>
        <v>0.75</v>
      </c>
      <c r="BO9" s="10">
        <f t="shared" si="16"/>
        <v>0.58</v>
      </c>
      <c r="BP9" s="10">
        <f t="shared" si="17"/>
        <v>0.83</v>
      </c>
      <c r="BQ9" s="10">
        <f t="shared" si="18"/>
        <v>1.08</v>
      </c>
      <c r="BR9" s="10">
        <f t="shared" si="19"/>
        <v>0.43</v>
      </c>
      <c r="BS9" s="10">
        <f t="shared" si="20"/>
        <v>0.63</v>
      </c>
      <c r="BT9" s="10">
        <f t="shared" si="29"/>
        <v>0.71</v>
      </c>
      <c r="BU9" s="5">
        <f>IF(C9=0,PERCENTRANK(CU:CU,CS9),PERCENTRANK(CT:CT,CS9))</f>
        <v>0.935</v>
      </c>
      <c r="BV9" s="5">
        <f>IF(C9=0,PERCENTRANK(SVO!A:A,CS9),PERCENTRANK(SVO!B:B,CS9))</f>
        <v>0.97</v>
      </c>
      <c r="BW9" s="10">
        <v>5</v>
      </c>
      <c r="BX9" s="10">
        <v>3</v>
      </c>
      <c r="BY9" s="10">
        <v>3</v>
      </c>
      <c r="BZ9" s="10">
        <v>3</v>
      </c>
      <c r="CA9" s="10">
        <v>4</v>
      </c>
      <c r="CB9" s="10">
        <v>2</v>
      </c>
      <c r="CC9" s="10">
        <v>3</v>
      </c>
      <c r="CD9" s="10">
        <v>1</v>
      </c>
      <c r="CE9" s="10">
        <v>2</v>
      </c>
      <c r="CF9" s="10">
        <v>2</v>
      </c>
      <c r="CG9" s="10">
        <v>1</v>
      </c>
      <c r="CH9" s="10">
        <v>4</v>
      </c>
      <c r="CI9" s="10">
        <v>2</v>
      </c>
      <c r="CJ9" s="10">
        <v>3</v>
      </c>
      <c r="CK9" s="10">
        <v>4</v>
      </c>
      <c r="CL9" s="10">
        <v>4</v>
      </c>
      <c r="CM9" s="10">
        <v>4</v>
      </c>
      <c r="CN9" s="10">
        <v>3</v>
      </c>
      <c r="CO9" s="16">
        <f t="shared" si="21"/>
        <v>2.5555555555555554</v>
      </c>
      <c r="CP9" s="16">
        <f t="shared" si="22"/>
        <v>3.25</v>
      </c>
      <c r="CQ9" s="5">
        <v>0.28105399999999925</v>
      </c>
      <c r="CR9" s="5">
        <v>3.999522600721601</v>
      </c>
      <c r="CS9" s="5">
        <f>D9+(1-(CQ9/110.72))</f>
        <v>3.9974615787572256</v>
      </c>
      <c r="CT9" s="5">
        <f>IF(C9=1,CS9,"")</f>
        <v>3.9974615787572256</v>
      </c>
      <c r="CU9" s="5">
        <f>IF(C9=0,CS9,"")</f>
      </c>
      <c r="CV9" s="6">
        <v>1</v>
      </c>
      <c r="CW9" s="5">
        <v>39</v>
      </c>
      <c r="CX9" s="5">
        <v>1.890071877334038</v>
      </c>
      <c r="CY9" s="5">
        <f>IF(ISBLANK(BA9),"",BA9-D9)</f>
        <v>0</v>
      </c>
      <c r="CZ9" s="2">
        <f>BC9-(BU9*100)</f>
        <v>-23.5</v>
      </c>
    </row>
    <row r="10" spans="1:104" ht="15">
      <c r="A10" s="14">
        <v>37412.583333333336</v>
      </c>
      <c r="B10" s="10">
        <v>111</v>
      </c>
      <c r="C10" s="10">
        <v>1</v>
      </c>
      <c r="D10" s="10">
        <v>1</v>
      </c>
      <c r="E10" s="10">
        <v>2.5</v>
      </c>
      <c r="F10" s="10">
        <v>2</v>
      </c>
      <c r="G10" s="12">
        <v>2</v>
      </c>
      <c r="H10" s="10">
        <v>2</v>
      </c>
      <c r="I10" s="10">
        <v>4</v>
      </c>
      <c r="J10" s="10">
        <v>57</v>
      </c>
      <c r="K10" s="10">
        <v>5</v>
      </c>
      <c r="L10" s="10">
        <v>5</v>
      </c>
      <c r="M10" s="10">
        <v>60</v>
      </c>
      <c r="N10" s="10">
        <v>4</v>
      </c>
      <c r="O10" s="10">
        <v>40</v>
      </c>
      <c r="P10" s="10">
        <v>4</v>
      </c>
      <c r="Q10" s="10">
        <f t="shared" si="0"/>
        <v>1</v>
      </c>
      <c r="R10" s="10">
        <f t="shared" si="1"/>
        <v>0.22</v>
      </c>
      <c r="S10" s="10">
        <f t="shared" si="2"/>
        <v>-0.2</v>
      </c>
      <c r="T10" s="10">
        <f t="shared" si="3"/>
        <v>-0.63</v>
      </c>
      <c r="U10" s="10">
        <f t="shared" si="4"/>
        <v>-0.3</v>
      </c>
      <c r="V10" s="10">
        <f t="shared" si="5"/>
        <v>0.29</v>
      </c>
      <c r="W10" s="10">
        <f t="shared" si="6"/>
        <v>-0.07</v>
      </c>
      <c r="X10" s="10">
        <f t="shared" si="23"/>
        <v>-0.18</v>
      </c>
      <c r="Y10" s="10">
        <v>1</v>
      </c>
      <c r="Z10" s="10">
        <v>2.5</v>
      </c>
      <c r="AA10" s="10">
        <v>2</v>
      </c>
      <c r="AB10" s="10">
        <v>3</v>
      </c>
      <c r="AC10" s="10">
        <v>30</v>
      </c>
      <c r="AD10" s="10">
        <v>3</v>
      </c>
      <c r="AE10" s="10">
        <v>2</v>
      </c>
      <c r="AF10" s="10">
        <v>40</v>
      </c>
      <c r="AG10" s="10">
        <v>4</v>
      </c>
      <c r="AH10" s="10">
        <v>50</v>
      </c>
      <c r="AI10" s="10">
        <v>4</v>
      </c>
      <c r="AJ10" s="10">
        <f t="shared" si="7"/>
        <v>-1</v>
      </c>
      <c r="AK10" s="10">
        <f>IF(C10=0,AD10-K10,K10-AD10)</f>
        <v>2</v>
      </c>
      <c r="AL10" s="10">
        <f t="shared" si="24"/>
        <v>2</v>
      </c>
      <c r="AM10" s="10">
        <f>IF(C10=0,AG10-N10,N10-AG10)</f>
        <v>0</v>
      </c>
      <c r="AN10" s="10">
        <f t="shared" si="25"/>
        <v>0</v>
      </c>
      <c r="AO10" s="10">
        <f>IF(C10=0,AF10-M10,M10-AF10)</f>
        <v>20</v>
      </c>
      <c r="AP10" s="10">
        <f>IF(C10=0,AA10-H10,H10-AA10)</f>
        <v>0</v>
      </c>
      <c r="AQ10" s="10">
        <f t="shared" si="8"/>
        <v>-0.47</v>
      </c>
      <c r="AR10" s="10">
        <f t="shared" si="9"/>
        <v>-0.05</v>
      </c>
      <c r="AS10" s="10">
        <f t="shared" si="10"/>
        <v>-0.6</v>
      </c>
      <c r="AT10" s="10">
        <f t="shared" si="11"/>
        <v>-0.86</v>
      </c>
      <c r="AU10" s="10">
        <f t="shared" si="12"/>
        <v>-1.12</v>
      </c>
      <c r="AV10" s="10">
        <f t="shared" si="13"/>
        <v>-0.46</v>
      </c>
      <c r="AW10" s="10">
        <f t="shared" si="26"/>
        <v>-0.62</v>
      </c>
      <c r="AX10" s="10">
        <v>2</v>
      </c>
      <c r="AY10" s="10">
        <v>4</v>
      </c>
      <c r="AZ10" s="10">
        <v>51</v>
      </c>
      <c r="BA10" s="10">
        <v>3</v>
      </c>
      <c r="BB10" s="11">
        <v>4</v>
      </c>
      <c r="BC10" s="10">
        <v>87</v>
      </c>
      <c r="BD10" s="10">
        <v>2</v>
      </c>
      <c r="BE10" s="10">
        <v>55</v>
      </c>
      <c r="BF10" s="10">
        <v>1</v>
      </c>
      <c r="BG10" s="2">
        <f t="shared" si="14"/>
        <v>1</v>
      </c>
      <c r="BH10" s="10">
        <f>IF(V10=0,BA10-AD10,AD10-BA10)</f>
        <v>0</v>
      </c>
      <c r="BI10" s="10">
        <f t="shared" si="27"/>
        <v>0</v>
      </c>
      <c r="BJ10" s="10">
        <f>IF(V10=0,BD10-AG10,AG10-BD10)</f>
        <v>2</v>
      </c>
      <c r="BK10" s="10">
        <f t="shared" si="28"/>
        <v>2</v>
      </c>
      <c r="BL10" s="10">
        <f>IF(V10=0,BC10-AF10,AF10-BC10)</f>
        <v>-47</v>
      </c>
      <c r="BM10" s="10">
        <f>IF(V10=0,AX10-AA10,AA10-AX10)</f>
        <v>0</v>
      </c>
      <c r="BN10" s="10">
        <f t="shared" si="15"/>
        <v>0.75</v>
      </c>
      <c r="BO10" s="10">
        <f t="shared" si="16"/>
        <v>-0.15</v>
      </c>
      <c r="BP10" s="10">
        <f t="shared" si="17"/>
        <v>-0.33</v>
      </c>
      <c r="BQ10" s="10">
        <f t="shared" si="18"/>
        <v>-0.22</v>
      </c>
      <c r="BR10" s="10">
        <f t="shared" si="19"/>
        <v>-0.2</v>
      </c>
      <c r="BS10" s="10">
        <f t="shared" si="20"/>
        <v>1.27</v>
      </c>
      <c r="BT10" s="10">
        <f t="shared" si="29"/>
        <v>0.07</v>
      </c>
      <c r="BU10" s="5">
        <f>IF(C10=0,PERCENTRANK(CU:CU,CS10),PERCENTRANK(CT:CT,CS10))</f>
        <v>0.403</v>
      </c>
      <c r="BV10" s="5">
        <f>IF(C10=0,PERCENTRANK(SVO!A:A,CS10),PERCENTRANK(SVO!B:B,CS10))</f>
        <v>0.335</v>
      </c>
      <c r="BW10" s="10">
        <v>3</v>
      </c>
      <c r="BX10" s="10">
        <v>2</v>
      </c>
      <c r="BY10" s="10">
        <v>2</v>
      </c>
      <c r="BZ10" s="10">
        <v>5</v>
      </c>
      <c r="CA10" s="10">
        <v>4</v>
      </c>
      <c r="CB10" s="10">
        <v>1</v>
      </c>
      <c r="CC10" s="10">
        <v>3</v>
      </c>
      <c r="CD10" s="10">
        <v>2</v>
      </c>
      <c r="CE10" s="10">
        <v>2</v>
      </c>
      <c r="CF10" s="10">
        <v>1</v>
      </c>
      <c r="CG10" s="10">
        <v>1</v>
      </c>
      <c r="CH10" s="10">
        <v>2</v>
      </c>
      <c r="CI10" s="10">
        <v>3</v>
      </c>
      <c r="CJ10" s="10">
        <v>4</v>
      </c>
      <c r="CK10" s="10">
        <v>1</v>
      </c>
      <c r="CL10" s="10">
        <v>2</v>
      </c>
      <c r="CM10" s="10">
        <v>3</v>
      </c>
      <c r="CN10" s="10">
        <v>3</v>
      </c>
      <c r="CO10" s="16">
        <f t="shared" si="21"/>
        <v>1.8888888888888888</v>
      </c>
      <c r="CP10" s="16">
        <f t="shared" si="22"/>
        <v>3.125</v>
      </c>
      <c r="CQ10" s="5">
        <v>9.781054</v>
      </c>
      <c r="CR10" s="5">
        <v>1.9833858684751755</v>
      </c>
      <c r="CS10" s="5">
        <f>D10+(1-(CQ10/110.72))</f>
        <v>1.911659555635838</v>
      </c>
      <c r="CT10" s="5">
        <f>IF(C10=1,CS10,"")</f>
        <v>1.911659555635838</v>
      </c>
      <c r="CU10" s="5">
        <f>IF(C10=0,CS10,"")</f>
      </c>
      <c r="CV10" s="6">
        <v>0</v>
      </c>
      <c r="CW10" s="5">
        <v>43</v>
      </c>
      <c r="CX10" s="5">
        <v>3.9795822098070994</v>
      </c>
      <c r="CY10" s="5">
        <f>IF(ISBLANK(BA10),"",BA10-D10)</f>
        <v>2</v>
      </c>
      <c r="CZ10" s="2">
        <f>BC10-(BU10*100)</f>
        <v>46.699999999999996</v>
      </c>
    </row>
    <row r="11" spans="1:104" ht="15">
      <c r="A11" s="14">
        <v>37412.583333333336</v>
      </c>
      <c r="B11" s="10">
        <v>112</v>
      </c>
      <c r="C11" s="10">
        <v>0</v>
      </c>
      <c r="D11" s="10">
        <v>5</v>
      </c>
      <c r="E11" s="10">
        <v>7</v>
      </c>
      <c r="F11" s="10">
        <v>0</v>
      </c>
      <c r="G11" s="12">
        <v>4</v>
      </c>
      <c r="H11" s="10">
        <v>0</v>
      </c>
      <c r="I11" s="10">
        <v>3</v>
      </c>
      <c r="J11" s="10">
        <v>49</v>
      </c>
      <c r="K11" s="10">
        <v>6</v>
      </c>
      <c r="L11" s="10">
        <v>4</v>
      </c>
      <c r="M11" s="10">
        <v>50</v>
      </c>
      <c r="N11" s="10">
        <v>6</v>
      </c>
      <c r="O11" s="10">
        <v>50</v>
      </c>
      <c r="P11" s="10">
        <v>3</v>
      </c>
      <c r="Q11" s="10">
        <f t="shared" si="0"/>
        <v>0</v>
      </c>
      <c r="R11" s="10">
        <f t="shared" si="1"/>
        <v>-0.31</v>
      </c>
      <c r="S11" s="10">
        <f t="shared" si="2"/>
        <v>-1.83</v>
      </c>
      <c r="T11" s="10">
        <f t="shared" si="3"/>
        <v>-1.4</v>
      </c>
      <c r="U11" s="10">
        <f t="shared" si="4"/>
        <v>-0.72</v>
      </c>
      <c r="V11" s="10">
        <f t="shared" si="5"/>
        <v>-0.53</v>
      </c>
      <c r="W11" s="10">
        <f t="shared" si="6"/>
        <v>-0.6</v>
      </c>
      <c r="X11" s="10">
        <f t="shared" si="23"/>
        <v>-1.02</v>
      </c>
      <c r="Y11" s="10">
        <v>5</v>
      </c>
      <c r="Z11" s="10">
        <v>7</v>
      </c>
      <c r="AA11" s="10">
        <v>0</v>
      </c>
      <c r="AB11" s="10">
        <v>5</v>
      </c>
      <c r="AC11" s="10">
        <v>49</v>
      </c>
      <c r="AD11" s="10">
        <v>7</v>
      </c>
      <c r="AE11" s="10">
        <v>4</v>
      </c>
      <c r="AF11" s="10">
        <v>50</v>
      </c>
      <c r="AG11" s="10">
        <v>7</v>
      </c>
      <c r="AH11" s="10">
        <v>60</v>
      </c>
      <c r="AI11" s="10">
        <v>7</v>
      </c>
      <c r="AJ11" s="10">
        <f t="shared" si="7"/>
        <v>0</v>
      </c>
      <c r="AK11" s="10">
        <f>IF(C11=0,AD11-K11,K11-AD11)</f>
        <v>1</v>
      </c>
      <c r="AL11" s="10">
        <f t="shared" si="24"/>
        <v>1</v>
      </c>
      <c r="AM11" s="10">
        <f>IF(C11=0,AG11-N11,N11-AG11)</f>
        <v>1</v>
      </c>
      <c r="AN11" s="10">
        <f t="shared" si="25"/>
        <v>1</v>
      </c>
      <c r="AO11" s="10">
        <f>IF(C11=0,AF11-M11,M11-AF11)</f>
        <v>0</v>
      </c>
      <c r="AP11" s="10">
        <f>IF(C11=0,AA11-H11,H11-AA11)</f>
        <v>0</v>
      </c>
      <c r="AQ11" s="10">
        <f t="shared" si="8"/>
        <v>0.09</v>
      </c>
      <c r="AR11" s="10">
        <f t="shared" si="9"/>
        <v>-1.52</v>
      </c>
      <c r="AS11" s="10">
        <f t="shared" si="10"/>
        <v>0.45</v>
      </c>
      <c r="AT11" s="10">
        <f t="shared" si="11"/>
        <v>-0.17</v>
      </c>
      <c r="AU11" s="10">
        <f t="shared" si="12"/>
        <v>0.01</v>
      </c>
      <c r="AV11" s="10">
        <f t="shared" si="13"/>
        <v>-0.07</v>
      </c>
      <c r="AW11" s="10">
        <f t="shared" si="26"/>
        <v>-0.26</v>
      </c>
      <c r="AX11" s="10">
        <v>0</v>
      </c>
      <c r="AY11" s="10">
        <v>4</v>
      </c>
      <c r="AZ11" s="10">
        <v>50</v>
      </c>
      <c r="BA11" s="10">
        <v>7</v>
      </c>
      <c r="BB11" s="11">
        <v>5</v>
      </c>
      <c r="BC11" s="10">
        <v>60</v>
      </c>
      <c r="BD11" s="10">
        <v>7</v>
      </c>
      <c r="BE11" s="10">
        <v>60</v>
      </c>
      <c r="BF11" s="10">
        <v>6</v>
      </c>
      <c r="BG11" s="2">
        <f t="shared" si="14"/>
        <v>0</v>
      </c>
      <c r="BH11" s="10">
        <f>IF(V11=0,BA11-AD11,AD11-BA11)</f>
        <v>0</v>
      </c>
      <c r="BI11" s="10">
        <f t="shared" si="27"/>
        <v>0</v>
      </c>
      <c r="BJ11" s="10">
        <f>IF(V11=0,BD11-AG11,AG11-BD11)</f>
        <v>0</v>
      </c>
      <c r="BK11" s="10">
        <f t="shared" si="28"/>
        <v>0</v>
      </c>
      <c r="BL11" s="10">
        <f>IF(V11=0,BC11-AF11,AF11-BC11)</f>
        <v>-10</v>
      </c>
      <c r="BM11" s="10">
        <f>IF(V11=0,AX11-AA11,AA11-AX11)</f>
        <v>0</v>
      </c>
      <c r="BN11" s="10">
        <f t="shared" si="15"/>
        <v>-0.15</v>
      </c>
      <c r="BO11" s="10">
        <f t="shared" si="16"/>
        <v>-1.61</v>
      </c>
      <c r="BP11" s="10">
        <f t="shared" si="17"/>
        <v>-0.33</v>
      </c>
      <c r="BQ11" s="10">
        <f t="shared" si="18"/>
        <v>-0.26</v>
      </c>
      <c r="BR11" s="10">
        <f t="shared" si="19"/>
        <v>0.43</v>
      </c>
      <c r="BS11" s="10">
        <f t="shared" si="20"/>
        <v>0.26</v>
      </c>
      <c r="BT11" s="10">
        <f t="shared" si="29"/>
        <v>-0.3</v>
      </c>
      <c r="BU11" s="5">
        <f>IF(C11=0,PERCENTRANK(CU:CU,CS11),PERCENTRANK(CT:CT,CS11))</f>
        <v>0.078</v>
      </c>
      <c r="BV11" s="5">
        <v>1</v>
      </c>
      <c r="BW11" s="10">
        <v>5</v>
      </c>
      <c r="BX11" s="10">
        <v>4</v>
      </c>
      <c r="BY11" s="10">
        <v>2</v>
      </c>
      <c r="BZ11" s="10">
        <v>4</v>
      </c>
      <c r="CA11" s="10">
        <v>5</v>
      </c>
      <c r="CB11" s="10">
        <v>2</v>
      </c>
      <c r="CC11" s="10">
        <v>2</v>
      </c>
      <c r="CD11" s="10">
        <v>4</v>
      </c>
      <c r="CE11" s="10">
        <v>5</v>
      </c>
      <c r="CF11" s="10">
        <v>3</v>
      </c>
      <c r="CG11" s="10">
        <v>2</v>
      </c>
      <c r="CH11" s="10">
        <v>5</v>
      </c>
      <c r="CI11" s="10">
        <v>2</v>
      </c>
      <c r="CJ11" s="10">
        <v>2</v>
      </c>
      <c r="CK11" s="10">
        <v>1</v>
      </c>
      <c r="CL11" s="10">
        <v>2</v>
      </c>
      <c r="CM11" s="10">
        <v>5</v>
      </c>
      <c r="CN11" s="10">
        <v>1</v>
      </c>
      <c r="CO11" s="16">
        <f t="shared" si="21"/>
        <v>2.111111111111111</v>
      </c>
      <c r="CP11" s="16">
        <f t="shared" si="22"/>
        <v>4.375</v>
      </c>
      <c r="CQ11" s="5">
        <v>5.281053999999999</v>
      </c>
      <c r="CR11" s="5">
        <v>5.991029583749798</v>
      </c>
      <c r="CS11" s="5">
        <f>D11+(1-(CQ11/110.72))</f>
        <v>5.952302619219653</v>
      </c>
      <c r="CT11" s="5">
        <f>IF(C11=1,CS11,"")</f>
      </c>
      <c r="CU11" s="5">
        <f>IF(C11=0,CS11,"")</f>
        <v>5.952302619219653</v>
      </c>
      <c r="CV11" s="6">
        <v>0</v>
      </c>
      <c r="CW11" s="5">
        <v>51</v>
      </c>
      <c r="CX11" s="5">
        <v>8.979582209807099</v>
      </c>
      <c r="CY11" s="5">
        <f>IF(ISBLANK(BA11),"",BA11-D11)</f>
        <v>2</v>
      </c>
      <c r="CZ11" s="2">
        <f>BC11-(BU11*100)</f>
        <v>52.2</v>
      </c>
    </row>
    <row r="12" spans="1:104" ht="15">
      <c r="A12" s="14">
        <v>37412.583333333336</v>
      </c>
      <c r="B12" s="10">
        <v>113</v>
      </c>
      <c r="C12" s="10">
        <v>0</v>
      </c>
      <c r="D12" s="10">
        <v>8</v>
      </c>
      <c r="E12" s="10">
        <v>100</v>
      </c>
      <c r="F12" s="10">
        <v>4</v>
      </c>
      <c r="G12" s="12">
        <v>0</v>
      </c>
      <c r="H12" s="10">
        <v>3</v>
      </c>
      <c r="I12" s="10">
        <v>6</v>
      </c>
      <c r="J12" s="10">
        <v>75</v>
      </c>
      <c r="K12" s="10">
        <v>8</v>
      </c>
      <c r="L12" s="10">
        <v>6</v>
      </c>
      <c r="M12" s="10">
        <v>80</v>
      </c>
      <c r="N12" s="10">
        <v>7</v>
      </c>
      <c r="O12" s="10">
        <v>60</v>
      </c>
      <c r="P12" s="10">
        <v>6</v>
      </c>
      <c r="Q12" s="10">
        <f t="shared" si="0"/>
        <v>1</v>
      </c>
      <c r="R12" s="10">
        <f t="shared" si="1"/>
        <v>0.22</v>
      </c>
      <c r="S12" s="10">
        <f t="shared" si="2"/>
        <v>0.62</v>
      </c>
      <c r="T12" s="10">
        <f t="shared" si="3"/>
        <v>0.92</v>
      </c>
      <c r="U12" s="10">
        <f t="shared" si="4"/>
        <v>0.65</v>
      </c>
      <c r="V12" s="10">
        <f t="shared" si="5"/>
        <v>1.11</v>
      </c>
      <c r="W12" s="10">
        <f t="shared" si="6"/>
        <v>1</v>
      </c>
      <c r="X12" s="10">
        <f t="shared" si="23"/>
        <v>0.86</v>
      </c>
      <c r="Y12" s="10">
        <v>8</v>
      </c>
      <c r="Z12" s="10">
        <v>100</v>
      </c>
      <c r="AA12" s="10">
        <v>4</v>
      </c>
      <c r="AB12" s="10">
        <v>7</v>
      </c>
      <c r="AC12" s="10">
        <v>87</v>
      </c>
      <c r="AD12" s="10">
        <v>10</v>
      </c>
      <c r="AE12" s="10">
        <v>6</v>
      </c>
      <c r="AF12" s="10">
        <v>10</v>
      </c>
      <c r="AG12" s="10">
        <v>9</v>
      </c>
      <c r="AH12" s="10">
        <v>15</v>
      </c>
      <c r="AI12" s="10">
        <v>9</v>
      </c>
      <c r="AJ12" s="10">
        <f t="shared" si="7"/>
        <v>1</v>
      </c>
      <c r="AK12" s="10">
        <f>IF(C12=0,AD12-K12,K12-AD12)</f>
        <v>2</v>
      </c>
      <c r="AL12" s="10">
        <f t="shared" si="24"/>
        <v>2</v>
      </c>
      <c r="AM12" s="10">
        <f>IF(C12=0,AG12-N12,N12-AG12)</f>
        <v>2</v>
      </c>
      <c r="AN12" s="10">
        <f t="shared" si="25"/>
        <v>2</v>
      </c>
      <c r="AO12" s="10">
        <f>IF(C12=0,AF12-M12,M12-AF12)</f>
        <v>-70</v>
      </c>
      <c r="AP12" s="10">
        <f>IF(C12=0,AA12-H12,H12-AA12)</f>
        <v>1</v>
      </c>
      <c r="AQ12" s="10">
        <f t="shared" si="8"/>
        <v>0.66</v>
      </c>
      <c r="AR12" s="10">
        <f t="shared" si="9"/>
        <v>1.41</v>
      </c>
      <c r="AS12" s="10">
        <f t="shared" si="10"/>
        <v>1.5</v>
      </c>
      <c r="AT12" s="10">
        <f t="shared" si="11"/>
        <v>1.2</v>
      </c>
      <c r="AU12" s="10">
        <f t="shared" si="12"/>
        <v>1.14</v>
      </c>
      <c r="AV12" s="10">
        <f t="shared" si="13"/>
        <v>-1.64</v>
      </c>
      <c r="AW12" s="10">
        <f t="shared" si="26"/>
        <v>0.72</v>
      </c>
      <c r="AX12" s="10">
        <v>4</v>
      </c>
      <c r="AY12" s="10">
        <v>7</v>
      </c>
      <c r="AZ12" s="10">
        <v>85</v>
      </c>
      <c r="BA12" s="10">
        <v>10</v>
      </c>
      <c r="BB12" s="11">
        <v>6</v>
      </c>
      <c r="BC12" s="10">
        <v>80</v>
      </c>
      <c r="BD12" s="10">
        <v>9</v>
      </c>
      <c r="BE12" s="10">
        <v>70</v>
      </c>
      <c r="BF12" s="10">
        <v>9</v>
      </c>
      <c r="BG12" s="2">
        <f t="shared" si="14"/>
        <v>1</v>
      </c>
      <c r="BH12" s="10">
        <f>IF(V12=0,BA12-AD12,AD12-BA12)</f>
        <v>0</v>
      </c>
      <c r="BI12" s="10">
        <f t="shared" si="27"/>
        <v>0</v>
      </c>
      <c r="BJ12" s="10">
        <f>IF(V12=0,BD12-AG12,AG12-BD12)</f>
        <v>0</v>
      </c>
      <c r="BK12" s="10">
        <f t="shared" si="28"/>
        <v>0</v>
      </c>
      <c r="BL12" s="10">
        <f>IF(V12=0,BC12-AF12,AF12-BC12)</f>
        <v>-70</v>
      </c>
      <c r="BM12" s="10">
        <f>IF(V12=0,AX12-AA12,AA12-AX12)</f>
        <v>0</v>
      </c>
      <c r="BN12" s="10">
        <f t="shared" si="15"/>
        <v>0.75</v>
      </c>
      <c r="BO12" s="10">
        <f t="shared" si="16"/>
        <v>1.31</v>
      </c>
      <c r="BP12" s="10">
        <f t="shared" si="17"/>
        <v>1.41</v>
      </c>
      <c r="BQ12" s="10">
        <f t="shared" si="18"/>
        <v>1.08</v>
      </c>
      <c r="BR12" s="10">
        <f t="shared" si="19"/>
        <v>1.06</v>
      </c>
      <c r="BS12" s="10">
        <f t="shared" si="20"/>
        <v>1.01</v>
      </c>
      <c r="BT12" s="10">
        <f t="shared" si="29"/>
        <v>1.17</v>
      </c>
      <c r="BU12" s="5">
        <f>IF(C12=0,PERCENTRANK(CU:CU,CS12),PERCENTRANK(CT:CT,CS12))</f>
        <v>0.218</v>
      </c>
      <c r="BV12" s="5">
        <f>IF(C12=0,PERCENTRANK(SVO!A:A,CS12),PERCENTRANK(SVO!B:B,CS12))</f>
        <v>0.155</v>
      </c>
      <c r="BW12" s="10">
        <v>4</v>
      </c>
      <c r="BX12" s="10">
        <v>2</v>
      </c>
      <c r="BY12" s="10">
        <v>1</v>
      </c>
      <c r="BZ12" s="10">
        <v>4</v>
      </c>
      <c r="CA12" s="10">
        <v>1</v>
      </c>
      <c r="CB12" s="10">
        <v>1</v>
      </c>
      <c r="CC12" s="10">
        <v>1</v>
      </c>
      <c r="CD12" s="10">
        <v>1</v>
      </c>
      <c r="CE12" s="10">
        <v>2</v>
      </c>
      <c r="CF12" s="10">
        <v>1</v>
      </c>
      <c r="CG12" s="10">
        <v>1</v>
      </c>
      <c r="CH12" s="10">
        <v>3</v>
      </c>
      <c r="CI12" s="10">
        <v>1</v>
      </c>
      <c r="CJ12" s="10">
        <v>2</v>
      </c>
      <c r="CK12" s="10">
        <v>2</v>
      </c>
      <c r="CL12" s="10">
        <v>1</v>
      </c>
      <c r="CM12" s="10">
        <v>1</v>
      </c>
      <c r="CN12" s="10">
        <v>1</v>
      </c>
      <c r="CO12" s="16">
        <f t="shared" si="21"/>
        <v>1.2222222222222223</v>
      </c>
      <c r="CP12" s="16">
        <f t="shared" si="22"/>
        <v>2.25</v>
      </c>
      <c r="CQ12" s="16">
        <v>68</v>
      </c>
      <c r="CR12" s="5">
        <v>8.851000300574665</v>
      </c>
      <c r="CS12" s="5">
        <f>D12+(1-(CQ12/110.72))</f>
        <v>8.385838150289018</v>
      </c>
      <c r="CT12" s="5">
        <f>IF(C12=1,CS12,"")</f>
      </c>
      <c r="CU12" s="5">
        <f>IF(C12=0,CS12,"")</f>
        <v>8.385838150289018</v>
      </c>
      <c r="CV12" s="6">
        <v>0</v>
      </c>
      <c r="CW12" s="5">
        <v>20</v>
      </c>
      <c r="CX12" s="5">
        <v>9.916924977075956</v>
      </c>
      <c r="CY12" s="5">
        <f>IF(ISBLANK(BA12),"",BA12-D12)</f>
        <v>2</v>
      </c>
      <c r="CZ12" s="2">
        <f>BC12-(BU12*100)</f>
        <v>58.2</v>
      </c>
    </row>
    <row r="13" spans="1:104" ht="15">
      <c r="A13" s="14">
        <v>37412.583333333336</v>
      </c>
      <c r="B13" s="10">
        <v>114</v>
      </c>
      <c r="C13" s="10">
        <v>1</v>
      </c>
      <c r="D13" s="10">
        <v>1</v>
      </c>
      <c r="E13" s="10">
        <v>6</v>
      </c>
      <c r="F13" s="10">
        <v>1</v>
      </c>
      <c r="G13" s="12">
        <v>3</v>
      </c>
      <c r="H13" s="10">
        <v>1</v>
      </c>
      <c r="I13" s="10">
        <v>3</v>
      </c>
      <c r="J13" s="10">
        <v>45</v>
      </c>
      <c r="K13" s="10">
        <v>2</v>
      </c>
      <c r="L13" s="10">
        <v>3</v>
      </c>
      <c r="M13" s="10">
        <v>40</v>
      </c>
      <c r="N13" s="10">
        <v>3</v>
      </c>
      <c r="O13" s="10">
        <v>55</v>
      </c>
      <c r="P13" s="10">
        <v>3</v>
      </c>
      <c r="Q13" s="10">
        <f t="shared" si="0"/>
        <v>-1</v>
      </c>
      <c r="R13" s="10">
        <f t="shared" si="1"/>
        <v>-0.84</v>
      </c>
      <c r="S13" s="10">
        <f t="shared" si="2"/>
        <v>-1.01</v>
      </c>
      <c r="T13" s="10">
        <f t="shared" si="3"/>
        <v>-1.4</v>
      </c>
      <c r="U13" s="10">
        <f t="shared" si="4"/>
        <v>-0.93</v>
      </c>
      <c r="V13" s="10">
        <f t="shared" si="5"/>
        <v>-1.35</v>
      </c>
      <c r="W13" s="10">
        <f t="shared" si="6"/>
        <v>-1.13</v>
      </c>
      <c r="X13" s="10">
        <f t="shared" si="23"/>
        <v>-1.16</v>
      </c>
      <c r="Y13" s="10">
        <v>1</v>
      </c>
      <c r="Z13" s="10">
        <v>6</v>
      </c>
      <c r="AA13" s="10">
        <v>0</v>
      </c>
      <c r="AB13" s="10">
        <v>2</v>
      </c>
      <c r="AC13" s="10">
        <v>45</v>
      </c>
      <c r="AD13" s="10">
        <v>2</v>
      </c>
      <c r="AE13" s="10">
        <v>3</v>
      </c>
      <c r="AF13" s="10">
        <v>50</v>
      </c>
      <c r="AG13" s="10">
        <v>3</v>
      </c>
      <c r="AH13" s="10">
        <v>55</v>
      </c>
      <c r="AI13" s="10">
        <v>3</v>
      </c>
      <c r="AJ13" s="10">
        <f t="shared" si="7"/>
        <v>-1</v>
      </c>
      <c r="AK13" s="10">
        <f>IF(C13=0,AD13-K13,K13-AD13)</f>
        <v>0</v>
      </c>
      <c r="AL13" s="10">
        <f t="shared" si="24"/>
        <v>0</v>
      </c>
      <c r="AM13" s="10">
        <f>IF(C13=0,AG13-N13,N13-AG13)</f>
        <v>0</v>
      </c>
      <c r="AN13" s="10">
        <f t="shared" si="25"/>
        <v>0</v>
      </c>
      <c r="AO13" s="10">
        <f>IF(C13=0,AF13-M13,M13-AF13)</f>
        <v>-10</v>
      </c>
      <c r="AP13" s="10">
        <f>IF(C13=0,AA13-H13,H13-AA13)</f>
        <v>1</v>
      </c>
      <c r="AQ13" s="10">
        <f t="shared" si="8"/>
        <v>-0.47</v>
      </c>
      <c r="AR13" s="10">
        <f t="shared" si="9"/>
        <v>-1.52</v>
      </c>
      <c r="AS13" s="10">
        <f t="shared" si="10"/>
        <v>-1.12</v>
      </c>
      <c r="AT13" s="10">
        <f t="shared" si="11"/>
        <v>-0.31</v>
      </c>
      <c r="AU13" s="10">
        <f t="shared" si="12"/>
        <v>-0.55</v>
      </c>
      <c r="AV13" s="10">
        <f t="shared" si="13"/>
        <v>-0.07</v>
      </c>
      <c r="AW13" s="10">
        <f t="shared" si="26"/>
        <v>-0.71</v>
      </c>
      <c r="AX13" s="10">
        <v>1</v>
      </c>
      <c r="AY13" s="10">
        <v>3</v>
      </c>
      <c r="AZ13" s="10">
        <v>46</v>
      </c>
      <c r="BA13" s="10">
        <v>2</v>
      </c>
      <c r="BB13" s="11">
        <v>3</v>
      </c>
      <c r="BC13" s="10">
        <v>50</v>
      </c>
      <c r="BD13" s="10">
        <v>2</v>
      </c>
      <c r="BE13" s="10">
        <v>50</v>
      </c>
      <c r="BF13" s="10">
        <v>2</v>
      </c>
      <c r="BG13" s="2">
        <f t="shared" si="14"/>
        <v>0</v>
      </c>
      <c r="BH13" s="10">
        <f>IF(V13=0,BA13-AD13,AD13-BA13)</f>
        <v>0</v>
      </c>
      <c r="BI13" s="10">
        <f t="shared" si="27"/>
        <v>0</v>
      </c>
      <c r="BJ13" s="10">
        <f>IF(V13=0,BD13-AG13,AG13-BD13)</f>
        <v>1</v>
      </c>
      <c r="BK13" s="10">
        <f t="shared" si="28"/>
        <v>1</v>
      </c>
      <c r="BL13" s="10">
        <f>IF(V13=0,BC13-AF13,AF13-BC13)</f>
        <v>0</v>
      </c>
      <c r="BM13" s="10">
        <f>IF(V13=0,AX13-AA13,AA13-AX13)</f>
        <v>-1</v>
      </c>
      <c r="BN13" s="10">
        <f t="shared" si="15"/>
        <v>-0.15</v>
      </c>
      <c r="BO13" s="10">
        <f t="shared" si="16"/>
        <v>-0.88</v>
      </c>
      <c r="BP13" s="10">
        <f t="shared" si="17"/>
        <v>-0.91</v>
      </c>
      <c r="BQ13" s="10">
        <f t="shared" si="18"/>
        <v>-0.42</v>
      </c>
      <c r="BR13" s="10">
        <f t="shared" si="19"/>
        <v>-0.84</v>
      </c>
      <c r="BS13" s="10">
        <f t="shared" si="20"/>
        <v>-0.12</v>
      </c>
      <c r="BT13" s="10">
        <f t="shared" si="29"/>
        <v>-0.63</v>
      </c>
      <c r="BU13" s="5">
        <f>IF(C13=0,PERCENTRANK(CU:CU,CS13),PERCENTRANK(CT:CT,CS13))</f>
        <v>0.467</v>
      </c>
      <c r="BV13" s="5">
        <f>IF(C13=0,PERCENTRANK(SVO!A:A,CS13),PERCENTRANK(SVO!B:B,CS13))</f>
        <v>0.431</v>
      </c>
      <c r="BW13" s="10">
        <v>3</v>
      </c>
      <c r="BX13" s="10">
        <v>2</v>
      </c>
      <c r="BY13" s="10">
        <v>1</v>
      </c>
      <c r="BZ13" s="10">
        <v>2</v>
      </c>
      <c r="CA13" s="10">
        <v>3</v>
      </c>
      <c r="CB13" s="10">
        <v>2</v>
      </c>
      <c r="CC13" s="10">
        <v>1</v>
      </c>
      <c r="CD13" s="10">
        <v>3</v>
      </c>
      <c r="CE13" s="10">
        <v>2</v>
      </c>
      <c r="CF13" s="10">
        <v>1</v>
      </c>
      <c r="CG13" s="10">
        <v>1</v>
      </c>
      <c r="CH13" s="10">
        <v>3</v>
      </c>
      <c r="CI13" s="10">
        <v>1</v>
      </c>
      <c r="CJ13" s="10">
        <v>3</v>
      </c>
      <c r="CK13" s="10">
        <v>1</v>
      </c>
      <c r="CL13" s="10">
        <v>1</v>
      </c>
      <c r="CM13" s="10">
        <v>2</v>
      </c>
      <c r="CN13" s="10">
        <v>1</v>
      </c>
      <c r="CO13" s="16">
        <f t="shared" si="21"/>
        <v>1.2222222222222223</v>
      </c>
      <c r="CP13" s="16">
        <f t="shared" si="22"/>
        <v>2.625</v>
      </c>
      <c r="CQ13" s="5">
        <v>6.281053999999999</v>
      </c>
      <c r="CR13" s="5">
        <v>1.9893309803554378</v>
      </c>
      <c r="CS13" s="5">
        <f>D13+(1-(CQ13/110.72))</f>
        <v>1.9432708273121388</v>
      </c>
      <c r="CT13" s="5">
        <f>IF(C13=1,CS13,"")</f>
        <v>1.9432708273121388</v>
      </c>
      <c r="CU13" s="5">
        <f>IF(C13=0,CS13,"")</f>
      </c>
      <c r="CV13" s="6">
        <v>0</v>
      </c>
      <c r="CW13" s="5">
        <v>69</v>
      </c>
      <c r="CX13" s="5">
        <v>2.9974842763017118</v>
      </c>
      <c r="CY13" s="5">
        <f>IF(ISBLANK(BA13),"",BA13-D13)</f>
        <v>1</v>
      </c>
      <c r="CZ13" s="2">
        <f>BC13-(BU13*100)</f>
        <v>3.299999999999997</v>
      </c>
    </row>
    <row r="14" spans="1:104" ht="15">
      <c r="A14" s="14">
        <v>37412.583333333336</v>
      </c>
      <c r="B14" s="10">
        <v>115</v>
      </c>
      <c r="C14" s="10">
        <v>1</v>
      </c>
      <c r="D14" s="10">
        <v>0</v>
      </c>
      <c r="E14" s="10">
        <v>10</v>
      </c>
      <c r="F14" s="10">
        <v>0.5</v>
      </c>
      <c r="G14" s="12">
        <v>3.5</v>
      </c>
      <c r="H14" s="10">
        <v>0.5</v>
      </c>
      <c r="I14" s="10">
        <v>4</v>
      </c>
      <c r="J14" s="10">
        <v>50</v>
      </c>
      <c r="K14" s="10">
        <v>5</v>
      </c>
      <c r="L14" s="10">
        <v>5</v>
      </c>
      <c r="M14" s="10">
        <v>50</v>
      </c>
      <c r="N14" s="10">
        <v>4</v>
      </c>
      <c r="O14" s="10">
        <v>40</v>
      </c>
      <c r="P14" s="10">
        <v>5</v>
      </c>
      <c r="Q14" s="10">
        <f t="shared" si="0"/>
        <v>1</v>
      </c>
      <c r="R14" s="10">
        <f t="shared" si="1"/>
        <v>0.22</v>
      </c>
      <c r="S14" s="10">
        <f t="shared" si="2"/>
        <v>-1.42</v>
      </c>
      <c r="T14" s="10">
        <f t="shared" si="3"/>
        <v>-0.63</v>
      </c>
      <c r="U14" s="10">
        <f t="shared" si="4"/>
        <v>-0.67</v>
      </c>
      <c r="V14" s="10">
        <f t="shared" si="5"/>
        <v>0.29</v>
      </c>
      <c r="W14" s="10">
        <f t="shared" si="6"/>
        <v>-0.6</v>
      </c>
      <c r="X14" s="10">
        <f t="shared" si="23"/>
        <v>-0.61</v>
      </c>
      <c r="Y14" s="10">
        <v>0</v>
      </c>
      <c r="Z14" s="10">
        <v>10</v>
      </c>
      <c r="AA14" s="10">
        <v>0</v>
      </c>
      <c r="AB14" s="10">
        <v>2</v>
      </c>
      <c r="AC14" s="10">
        <v>25</v>
      </c>
      <c r="AD14" s="10">
        <v>2</v>
      </c>
      <c r="AE14" s="10">
        <v>3</v>
      </c>
      <c r="AF14" s="10">
        <v>50</v>
      </c>
      <c r="AG14" s="10">
        <v>3</v>
      </c>
      <c r="AH14" s="10">
        <v>40</v>
      </c>
      <c r="AI14" s="10">
        <v>4</v>
      </c>
      <c r="AJ14" s="10">
        <f t="shared" si="7"/>
        <v>-1</v>
      </c>
      <c r="AK14" s="10">
        <f>IF(C14=0,AD14-K14,K14-AD14)</f>
        <v>3</v>
      </c>
      <c r="AL14" s="10">
        <f t="shared" si="24"/>
        <v>3</v>
      </c>
      <c r="AM14" s="10">
        <f>IF(C14=0,AG14-N14,N14-AG14)</f>
        <v>1</v>
      </c>
      <c r="AN14" s="10">
        <f t="shared" si="25"/>
        <v>1</v>
      </c>
      <c r="AO14" s="10">
        <f>IF(C14=0,AF14-M14,M14-AF14)</f>
        <v>0</v>
      </c>
      <c r="AP14" s="10">
        <f>IF(C14=0,AA14-H14,H14-AA14)</f>
        <v>0.5</v>
      </c>
      <c r="AQ14" s="10">
        <f t="shared" si="8"/>
        <v>-0.47</v>
      </c>
      <c r="AR14" s="10">
        <f t="shared" si="9"/>
        <v>-1.52</v>
      </c>
      <c r="AS14" s="10">
        <f t="shared" si="10"/>
        <v>-1.12</v>
      </c>
      <c r="AT14" s="10">
        <f t="shared" si="11"/>
        <v>-1.04</v>
      </c>
      <c r="AU14" s="10">
        <f t="shared" si="12"/>
        <v>-0.55</v>
      </c>
      <c r="AV14" s="10">
        <f t="shared" si="13"/>
        <v>-0.07</v>
      </c>
      <c r="AW14" s="10">
        <f t="shared" si="26"/>
        <v>-0.86</v>
      </c>
      <c r="AX14" s="10">
        <v>0.5</v>
      </c>
      <c r="AY14" s="10">
        <v>2</v>
      </c>
      <c r="AZ14" s="10">
        <v>25</v>
      </c>
      <c r="BA14" s="10">
        <v>1</v>
      </c>
      <c r="BB14" s="11">
        <v>2</v>
      </c>
      <c r="BC14" s="10">
        <v>50</v>
      </c>
      <c r="BD14" s="10">
        <v>2</v>
      </c>
      <c r="BE14" s="10">
        <v>40</v>
      </c>
      <c r="BF14" s="10">
        <v>1</v>
      </c>
      <c r="BG14" s="2">
        <f t="shared" si="14"/>
        <v>-1</v>
      </c>
      <c r="BH14" s="10">
        <f>IF(V14=0,BA14-AD14,AD14-BA14)</f>
        <v>1</v>
      </c>
      <c r="BI14" s="10">
        <f t="shared" si="27"/>
        <v>1</v>
      </c>
      <c r="BJ14" s="10">
        <f>IF(V14=0,BD14-AG14,AG14-BD14)</f>
        <v>1</v>
      </c>
      <c r="BK14" s="10">
        <f t="shared" si="28"/>
        <v>1</v>
      </c>
      <c r="BL14" s="10">
        <f>IF(V14=0,BC14-AF14,AF14-BC14)</f>
        <v>0</v>
      </c>
      <c r="BM14" s="10">
        <f>IF(V14=0,AX14-AA14,AA14-AX14)</f>
        <v>-0.5</v>
      </c>
      <c r="BN14" s="10">
        <f t="shared" si="15"/>
        <v>-1.04</v>
      </c>
      <c r="BO14" s="10">
        <f t="shared" si="16"/>
        <v>-1.25</v>
      </c>
      <c r="BP14" s="10">
        <f t="shared" si="17"/>
        <v>-1.49</v>
      </c>
      <c r="BQ14" s="10">
        <f t="shared" si="18"/>
        <v>-1.22</v>
      </c>
      <c r="BR14" s="10">
        <f t="shared" si="19"/>
        <v>-1.47</v>
      </c>
      <c r="BS14" s="10">
        <f t="shared" si="20"/>
        <v>-0.12</v>
      </c>
      <c r="BT14" s="10">
        <f t="shared" si="29"/>
        <v>-1.11</v>
      </c>
      <c r="BU14" s="5">
        <f>IF(C14=0,PERCENTRANK(CU:CU,CS14),PERCENTRANK(CT:CT,CS14))</f>
        <v>0.225</v>
      </c>
      <c r="BV14" s="5">
        <f>IF(C14=0,PERCENTRANK(SVO!A:A,CS14),PERCENTRANK(SVO!B:B,CS14))</f>
        <v>0.117</v>
      </c>
      <c r="BW14" s="10">
        <v>2</v>
      </c>
      <c r="BX14" s="10">
        <v>1</v>
      </c>
      <c r="BY14" s="10">
        <v>1</v>
      </c>
      <c r="BZ14" s="10">
        <v>2</v>
      </c>
      <c r="CA14" s="10">
        <v>2</v>
      </c>
      <c r="CB14" s="10">
        <v>1</v>
      </c>
      <c r="CC14" s="10">
        <v>1</v>
      </c>
      <c r="CD14" s="10">
        <v>2</v>
      </c>
      <c r="CE14" s="10">
        <v>2</v>
      </c>
      <c r="CF14" s="10">
        <v>1</v>
      </c>
      <c r="CG14" s="10">
        <v>1</v>
      </c>
      <c r="CH14" s="10">
        <v>2</v>
      </c>
      <c r="CI14" s="10">
        <v>1</v>
      </c>
      <c r="CJ14" s="10">
        <v>3</v>
      </c>
      <c r="CK14" s="10">
        <v>2</v>
      </c>
      <c r="CL14" s="10">
        <v>1</v>
      </c>
      <c r="CM14" s="10">
        <v>2</v>
      </c>
      <c r="CN14" s="10">
        <v>1</v>
      </c>
      <c r="CO14" s="16">
        <f t="shared" si="21"/>
        <v>1.1111111111111112</v>
      </c>
      <c r="CP14" s="16">
        <f t="shared" si="22"/>
        <v>2.125</v>
      </c>
      <c r="CQ14" s="5">
        <v>2.2810539999999992</v>
      </c>
      <c r="CR14" s="5">
        <v>0.9961253939328801</v>
      </c>
      <c r="CS14" s="5">
        <f>D14+(1-(CQ14/110.72))</f>
        <v>0.9793979949421965</v>
      </c>
      <c r="CT14" s="5">
        <f>IF(C14=1,CS14,"")</f>
        <v>0.9793979949421965</v>
      </c>
      <c r="CU14" s="5">
        <f>IF(C14=0,CS14,"")</f>
      </c>
      <c r="CV14" s="6">
        <v>0</v>
      </c>
      <c r="CW14" s="5">
        <v>5</v>
      </c>
      <c r="CX14" s="5">
        <v>1.9974842763017118</v>
      </c>
      <c r="CY14" s="5">
        <f>IF(ISBLANK(BA14),"",BA14-D14)</f>
        <v>1</v>
      </c>
      <c r="CZ14" s="2">
        <f>BC14-(BU14*100)</f>
        <v>27.5</v>
      </c>
    </row>
    <row r="15" spans="1:104" ht="15">
      <c r="A15" s="14">
        <v>37412.583333333336</v>
      </c>
      <c r="B15" s="10">
        <v>116</v>
      </c>
      <c r="C15" s="10">
        <v>0</v>
      </c>
      <c r="D15" s="10">
        <v>9</v>
      </c>
      <c r="E15" s="10">
        <v>16</v>
      </c>
      <c r="F15" s="10">
        <v>0</v>
      </c>
      <c r="G15" s="12">
        <v>4</v>
      </c>
      <c r="H15" s="10">
        <v>0</v>
      </c>
      <c r="I15" s="10">
        <v>5</v>
      </c>
      <c r="J15" s="10">
        <v>50</v>
      </c>
      <c r="K15" s="10">
        <v>7</v>
      </c>
      <c r="L15" s="10">
        <v>5</v>
      </c>
      <c r="M15" s="10">
        <v>50</v>
      </c>
      <c r="N15" s="10">
        <v>7</v>
      </c>
      <c r="O15" s="10">
        <v>50</v>
      </c>
      <c r="P15" s="10">
        <v>6</v>
      </c>
      <c r="Q15" s="10">
        <f t="shared" si="0"/>
        <v>0</v>
      </c>
      <c r="R15" s="10">
        <f t="shared" si="1"/>
        <v>-0.31</v>
      </c>
      <c r="S15" s="10">
        <f t="shared" si="2"/>
        <v>-1.83</v>
      </c>
      <c r="T15" s="10">
        <f t="shared" si="3"/>
        <v>0.15</v>
      </c>
      <c r="U15" s="10">
        <f t="shared" si="4"/>
        <v>-0.67</v>
      </c>
      <c r="V15" s="10">
        <f t="shared" si="5"/>
        <v>0.29</v>
      </c>
      <c r="W15" s="10">
        <f t="shared" si="6"/>
        <v>-0.6</v>
      </c>
      <c r="X15" s="10">
        <f t="shared" si="23"/>
        <v>-0.53</v>
      </c>
      <c r="Y15" s="10">
        <v>9</v>
      </c>
      <c r="Z15" s="10">
        <v>16</v>
      </c>
      <c r="AA15" s="10">
        <v>0</v>
      </c>
      <c r="AB15" s="10">
        <v>5</v>
      </c>
      <c r="AC15" s="10">
        <v>63</v>
      </c>
      <c r="AD15" s="10">
        <v>7</v>
      </c>
      <c r="AE15" s="10">
        <v>5</v>
      </c>
      <c r="AF15" s="10">
        <v>50</v>
      </c>
      <c r="AG15" s="10">
        <v>8</v>
      </c>
      <c r="AH15" s="10">
        <v>50</v>
      </c>
      <c r="AI15" s="10">
        <v>7</v>
      </c>
      <c r="AJ15" s="10">
        <f t="shared" si="7"/>
        <v>-1</v>
      </c>
      <c r="AK15" s="10">
        <f>IF(C15=0,AD15-K15,K15-AD15)</f>
        <v>0</v>
      </c>
      <c r="AL15" s="10">
        <f t="shared" si="24"/>
        <v>0</v>
      </c>
      <c r="AM15" s="10">
        <f>IF(C15=0,AG15-N15,N15-AG15)</f>
        <v>1</v>
      </c>
      <c r="AN15" s="10">
        <f t="shared" si="25"/>
        <v>1</v>
      </c>
      <c r="AO15" s="10">
        <f>IF(C15=0,AF15-M15,M15-AF15)</f>
        <v>0</v>
      </c>
      <c r="AP15" s="10">
        <f>IF(C15=0,AA15-H15,H15-AA15)</f>
        <v>0</v>
      </c>
      <c r="AQ15" s="10">
        <f t="shared" si="8"/>
        <v>-0.47</v>
      </c>
      <c r="AR15" s="10">
        <f t="shared" si="9"/>
        <v>-1.52</v>
      </c>
      <c r="AS15" s="10">
        <f t="shared" si="10"/>
        <v>0.45</v>
      </c>
      <c r="AT15" s="10">
        <f t="shared" si="11"/>
        <v>0.34</v>
      </c>
      <c r="AU15" s="10">
        <f t="shared" si="12"/>
        <v>0.58</v>
      </c>
      <c r="AV15" s="10">
        <f t="shared" si="13"/>
        <v>-0.07</v>
      </c>
      <c r="AW15" s="10">
        <f t="shared" si="26"/>
        <v>-0.04</v>
      </c>
      <c r="AX15" s="10">
        <v>0</v>
      </c>
      <c r="AY15" s="10">
        <v>6</v>
      </c>
      <c r="AZ15" s="10">
        <v>60</v>
      </c>
      <c r="BA15" s="10">
        <v>7</v>
      </c>
      <c r="BB15" s="11">
        <v>5</v>
      </c>
      <c r="BC15" s="10">
        <v>50</v>
      </c>
      <c r="BD15" s="10">
        <v>8</v>
      </c>
      <c r="BE15" s="10">
        <v>50</v>
      </c>
      <c r="BF15" s="10">
        <v>8</v>
      </c>
      <c r="BG15" s="2">
        <f t="shared" si="14"/>
        <v>-1</v>
      </c>
      <c r="BH15" s="10">
        <f>IF(V15=0,BA15-AD15,AD15-BA15)</f>
        <v>0</v>
      </c>
      <c r="BI15" s="10">
        <f t="shared" si="27"/>
        <v>0</v>
      </c>
      <c r="BJ15" s="10">
        <f>IF(V15=0,BD15-AG15,AG15-BD15)</f>
        <v>0</v>
      </c>
      <c r="BK15" s="10">
        <f t="shared" si="28"/>
        <v>0</v>
      </c>
      <c r="BL15" s="10">
        <f>IF(V15=0,BC15-AF15,AF15-BC15)</f>
        <v>0</v>
      </c>
      <c r="BM15" s="10">
        <f>IF(V15=0,AX15-AA15,AA15-AX15)</f>
        <v>0</v>
      </c>
      <c r="BN15" s="10">
        <f t="shared" si="15"/>
        <v>-1.04</v>
      </c>
      <c r="BO15" s="10">
        <f t="shared" si="16"/>
        <v>-1.61</v>
      </c>
      <c r="BP15" s="10">
        <f t="shared" si="17"/>
        <v>0.83</v>
      </c>
      <c r="BQ15" s="10">
        <f t="shared" si="18"/>
        <v>0.12</v>
      </c>
      <c r="BR15" s="10">
        <f t="shared" si="19"/>
        <v>0.43</v>
      </c>
      <c r="BS15" s="10">
        <f t="shared" si="20"/>
        <v>-0.12</v>
      </c>
      <c r="BT15" s="10">
        <f t="shared" si="29"/>
        <v>-0.07</v>
      </c>
      <c r="BU15" s="5">
        <f>IF(C15=0,PERCENTRANK(CU:CU,CS15),PERCENTRANK(CT:CT,CS15))</f>
        <v>0.656</v>
      </c>
      <c r="BV15" s="5">
        <f>IF(C15=0,PERCENTRANK(SVO!A:A,CS15),PERCENTRANK(SVO!B:B,CS15))</f>
        <v>0.671</v>
      </c>
      <c r="BW15" s="10">
        <v>5</v>
      </c>
      <c r="BX15" s="10">
        <v>1</v>
      </c>
      <c r="BY15" s="10">
        <v>1</v>
      </c>
      <c r="BZ15" s="10">
        <v>3</v>
      </c>
      <c r="CA15" s="10">
        <v>2</v>
      </c>
      <c r="CB15" s="10">
        <v>1</v>
      </c>
      <c r="CC15" s="10">
        <v>1</v>
      </c>
      <c r="CD15" s="10">
        <v>1</v>
      </c>
      <c r="CE15" s="10">
        <v>3</v>
      </c>
      <c r="CF15" s="10">
        <v>2</v>
      </c>
      <c r="CG15" s="10">
        <v>1</v>
      </c>
      <c r="CH15" s="10">
        <v>3</v>
      </c>
      <c r="CI15" s="10">
        <v>2</v>
      </c>
      <c r="CJ15" s="10">
        <v>3</v>
      </c>
      <c r="CK15" s="10">
        <v>1</v>
      </c>
      <c r="CL15" s="10">
        <v>1</v>
      </c>
      <c r="CM15" s="10">
        <v>2</v>
      </c>
      <c r="CN15" s="10">
        <v>1</v>
      </c>
      <c r="CO15" s="16">
        <f t="shared" si="21"/>
        <v>1.2222222222222223</v>
      </c>
      <c r="CP15" s="16">
        <f t="shared" si="22"/>
        <v>2.75</v>
      </c>
      <c r="CQ15" s="5">
        <v>3.7189460000000008</v>
      </c>
      <c r="CR15" s="5">
        <v>9.993682985700957</v>
      </c>
      <c r="CS15" s="5">
        <f>D15+(1-(CQ15/110.72))</f>
        <v>9.966411253612717</v>
      </c>
      <c r="CT15" s="5">
        <f>IF(C15=1,CS15,"")</f>
      </c>
      <c r="CU15" s="5">
        <f>IF(C15=0,CS15,"")</f>
        <v>9.966411253612717</v>
      </c>
      <c r="CV15" s="6">
        <v>0</v>
      </c>
      <c r="CW15" s="5">
        <v>27</v>
      </c>
      <c r="CX15" s="5">
        <v>10.934827043570568</v>
      </c>
      <c r="CY15" s="5">
        <f>IF(ISBLANK(BA15),"",BA15-D15)</f>
        <v>-2</v>
      </c>
      <c r="CZ15" s="2">
        <f>BC15-(BU15*100)</f>
        <v>-15.600000000000009</v>
      </c>
    </row>
    <row r="16" spans="1:104" ht="15">
      <c r="A16" s="14">
        <v>37413.4375</v>
      </c>
      <c r="B16" s="10">
        <v>121</v>
      </c>
      <c r="C16" s="10">
        <v>1</v>
      </c>
      <c r="D16" s="10">
        <v>1</v>
      </c>
      <c r="E16" s="10">
        <v>10</v>
      </c>
      <c r="F16" s="10">
        <v>3</v>
      </c>
      <c r="G16" s="12">
        <v>1</v>
      </c>
      <c r="H16" s="10">
        <v>2</v>
      </c>
      <c r="I16" s="10">
        <v>5</v>
      </c>
      <c r="J16" s="10">
        <v>50</v>
      </c>
      <c r="K16" s="10">
        <v>5</v>
      </c>
      <c r="L16" s="10">
        <v>5</v>
      </c>
      <c r="M16" s="10">
        <v>50</v>
      </c>
      <c r="N16" s="10">
        <v>5</v>
      </c>
      <c r="O16" s="10">
        <v>50</v>
      </c>
      <c r="P16" s="10">
        <v>5</v>
      </c>
      <c r="Q16" s="10">
        <f t="shared" si="0"/>
        <v>0</v>
      </c>
      <c r="R16" s="10">
        <f t="shared" si="1"/>
        <v>-0.31</v>
      </c>
      <c r="S16" s="10">
        <f t="shared" si="2"/>
        <v>-0.2</v>
      </c>
      <c r="T16" s="10">
        <f t="shared" si="3"/>
        <v>0.15</v>
      </c>
      <c r="U16" s="10">
        <f t="shared" si="4"/>
        <v>-0.67</v>
      </c>
      <c r="V16" s="10">
        <f t="shared" si="5"/>
        <v>0.29</v>
      </c>
      <c r="W16" s="10">
        <f t="shared" si="6"/>
        <v>-0.6</v>
      </c>
      <c r="X16" s="10">
        <f t="shared" si="23"/>
        <v>-0.21</v>
      </c>
      <c r="Y16" s="10">
        <v>1</v>
      </c>
      <c r="Z16" s="10">
        <v>10</v>
      </c>
      <c r="AA16" s="10">
        <v>2</v>
      </c>
      <c r="AB16" s="10">
        <v>3</v>
      </c>
      <c r="AC16" s="10">
        <v>25</v>
      </c>
      <c r="AD16" s="10">
        <v>3</v>
      </c>
      <c r="AE16" s="10">
        <v>3</v>
      </c>
      <c r="AF16" s="10">
        <v>50</v>
      </c>
      <c r="AG16" s="10">
        <v>4</v>
      </c>
      <c r="AH16" s="10">
        <v>50</v>
      </c>
      <c r="AI16" s="10">
        <v>4</v>
      </c>
      <c r="AJ16" s="10">
        <f t="shared" si="7"/>
        <v>-1</v>
      </c>
      <c r="AK16" s="10">
        <f>IF(C16=0,AD16-K16,K16-AD16)</f>
        <v>2</v>
      </c>
      <c r="AL16" s="10">
        <f t="shared" si="24"/>
        <v>2</v>
      </c>
      <c r="AM16" s="10">
        <f>IF(C16=0,AG16-N16,N16-AG16)</f>
        <v>1</v>
      </c>
      <c r="AN16" s="10">
        <f t="shared" si="25"/>
        <v>1</v>
      </c>
      <c r="AO16" s="10">
        <f>IF(C16=0,AF16-M16,M16-AF16)</f>
        <v>0</v>
      </c>
      <c r="AP16" s="10">
        <f>IF(C16=0,AA16-H16,H16-AA16)</f>
        <v>0</v>
      </c>
      <c r="AQ16" s="10">
        <f t="shared" si="8"/>
        <v>-0.47</v>
      </c>
      <c r="AR16" s="10">
        <f t="shared" si="9"/>
        <v>-0.05</v>
      </c>
      <c r="AS16" s="10">
        <f t="shared" si="10"/>
        <v>-0.6</v>
      </c>
      <c r="AT16" s="10">
        <f t="shared" si="11"/>
        <v>-1.04</v>
      </c>
      <c r="AU16" s="10">
        <f t="shared" si="12"/>
        <v>-0.55</v>
      </c>
      <c r="AV16" s="10">
        <f t="shared" si="13"/>
        <v>-0.07</v>
      </c>
      <c r="AW16" s="10">
        <f t="shared" si="26"/>
        <v>-0.46</v>
      </c>
      <c r="AX16" s="10">
        <v>3</v>
      </c>
      <c r="AY16" s="10">
        <v>5</v>
      </c>
      <c r="AZ16" s="10">
        <v>50</v>
      </c>
      <c r="BA16" s="10">
        <v>3</v>
      </c>
      <c r="BB16" s="11">
        <v>4</v>
      </c>
      <c r="BC16" s="10">
        <v>50</v>
      </c>
      <c r="BD16" s="10">
        <v>2</v>
      </c>
      <c r="BE16" s="10">
        <v>50</v>
      </c>
      <c r="BF16" s="10">
        <v>2</v>
      </c>
      <c r="BG16" s="2">
        <f t="shared" si="14"/>
        <v>1</v>
      </c>
      <c r="BH16" s="10">
        <f>IF(V16=0,BA16-AD16,AD16-BA16)</f>
        <v>0</v>
      </c>
      <c r="BI16" s="10">
        <f t="shared" si="27"/>
        <v>0</v>
      </c>
      <c r="BJ16" s="10">
        <f>IF(V16=0,BD16-AG16,AG16-BD16)</f>
        <v>2</v>
      </c>
      <c r="BK16" s="10">
        <f t="shared" si="28"/>
        <v>2</v>
      </c>
      <c r="BL16" s="10">
        <f>IF(V16=0,BC16-AF16,AF16-BC16)</f>
        <v>0</v>
      </c>
      <c r="BM16" s="10">
        <f>IF(V16=0,AX16-AA16,AA16-AX16)</f>
        <v>-1</v>
      </c>
      <c r="BN16" s="10">
        <f t="shared" si="15"/>
        <v>0.75</v>
      </c>
      <c r="BO16" s="10">
        <f t="shared" si="16"/>
        <v>0.58</v>
      </c>
      <c r="BP16" s="10">
        <f t="shared" si="17"/>
        <v>0.25</v>
      </c>
      <c r="BQ16" s="10">
        <f t="shared" si="18"/>
        <v>-0.26</v>
      </c>
      <c r="BR16" s="10">
        <f t="shared" si="19"/>
        <v>-0.2</v>
      </c>
      <c r="BS16" s="10">
        <f t="shared" si="20"/>
        <v>-0.12</v>
      </c>
      <c r="BT16" s="10">
        <f t="shared" si="29"/>
        <v>0.05</v>
      </c>
      <c r="BU16" s="5">
        <f>IF(C16=0,PERCENTRANK(CU:CU,CS16),PERCENTRANK(CT:CT,CS16))</f>
        <v>0.532</v>
      </c>
      <c r="BV16" s="5">
        <f>IF(C16=0,PERCENTRANK(SVO!A:A,CS16),PERCENTRANK(SVO!B:B,CS16))</f>
        <v>0.47</v>
      </c>
      <c r="BW16" s="10">
        <v>3</v>
      </c>
      <c r="BX16" s="10">
        <v>1</v>
      </c>
      <c r="BY16" s="10">
        <v>1</v>
      </c>
      <c r="BZ16" s="10">
        <v>3</v>
      </c>
      <c r="CA16" s="10">
        <v>2</v>
      </c>
      <c r="CB16" s="10">
        <v>1</v>
      </c>
      <c r="CC16" s="10">
        <v>1</v>
      </c>
      <c r="CD16" s="10">
        <v>1</v>
      </c>
      <c r="CE16" s="10">
        <v>2</v>
      </c>
      <c r="CF16" s="10">
        <v>1</v>
      </c>
      <c r="CG16" s="10">
        <v>1</v>
      </c>
      <c r="CH16" s="10">
        <v>4</v>
      </c>
      <c r="CI16" s="10">
        <v>1</v>
      </c>
      <c r="CJ16" s="10">
        <v>4</v>
      </c>
      <c r="CK16" s="10">
        <v>1</v>
      </c>
      <c r="CL16" s="10">
        <v>1</v>
      </c>
      <c r="CM16" s="10">
        <v>4</v>
      </c>
      <c r="CN16" s="10">
        <v>1</v>
      </c>
      <c r="CO16" s="16">
        <f t="shared" si="21"/>
        <v>1</v>
      </c>
      <c r="CP16" s="16">
        <f t="shared" si="22"/>
        <v>2.875</v>
      </c>
      <c r="CQ16" s="5">
        <v>2.2810539999999992</v>
      </c>
      <c r="CR16" s="5">
        <v>1.9961253939328802</v>
      </c>
      <c r="CS16" s="5">
        <f>D16+(1-(CQ16/110.72))</f>
        <v>1.9793979949421965</v>
      </c>
      <c r="CT16" s="5">
        <f>IF(C16=1,CS16,"")</f>
        <v>1.9793979949421965</v>
      </c>
      <c r="CU16" s="5">
        <f>IF(C16=0,CS16,"")</f>
      </c>
      <c r="CV16" s="6">
        <v>0</v>
      </c>
      <c r="CW16" s="5">
        <v>49</v>
      </c>
      <c r="CX16" s="5">
        <v>2.890071877334038</v>
      </c>
      <c r="CY16" s="5">
        <f>IF(ISBLANK(BA16),"",BA16-D16)</f>
        <v>2</v>
      </c>
      <c r="CZ16" s="2">
        <f>BC16-(BU16*100)</f>
        <v>-3.200000000000003</v>
      </c>
    </row>
    <row r="17" spans="1:104" ht="15">
      <c r="A17" s="14">
        <v>37413.4375</v>
      </c>
      <c r="B17" s="10">
        <v>122</v>
      </c>
      <c r="C17" s="10">
        <v>1</v>
      </c>
      <c r="D17" s="10">
        <v>1</v>
      </c>
      <c r="E17" s="10">
        <v>22</v>
      </c>
      <c r="F17" s="10">
        <v>4</v>
      </c>
      <c r="G17" s="12">
        <v>0</v>
      </c>
      <c r="H17" s="10">
        <v>2</v>
      </c>
      <c r="I17" s="10">
        <v>5</v>
      </c>
      <c r="J17" s="10">
        <v>65</v>
      </c>
      <c r="K17" s="10">
        <v>6</v>
      </c>
      <c r="L17" s="10">
        <v>5</v>
      </c>
      <c r="M17" s="10">
        <v>60</v>
      </c>
      <c r="N17" s="10">
        <v>5</v>
      </c>
      <c r="O17" s="10">
        <v>50</v>
      </c>
      <c r="P17" s="10">
        <v>3</v>
      </c>
      <c r="Q17" s="10">
        <f t="shared" si="0"/>
        <v>1</v>
      </c>
      <c r="R17" s="10">
        <f t="shared" si="1"/>
        <v>0.22</v>
      </c>
      <c r="S17" s="10">
        <f t="shared" si="2"/>
        <v>-0.2</v>
      </c>
      <c r="T17" s="10">
        <f t="shared" si="3"/>
        <v>0.15</v>
      </c>
      <c r="U17" s="10">
        <f t="shared" si="4"/>
        <v>0.12</v>
      </c>
      <c r="V17" s="10">
        <f t="shared" si="5"/>
        <v>0.29</v>
      </c>
      <c r="W17" s="10">
        <f t="shared" si="6"/>
        <v>-0.07</v>
      </c>
      <c r="X17" s="10">
        <f t="shared" si="23"/>
        <v>0.06</v>
      </c>
      <c r="Y17" s="10">
        <v>1</v>
      </c>
      <c r="Z17" s="10">
        <v>22</v>
      </c>
      <c r="AA17" s="10">
        <v>2</v>
      </c>
      <c r="AB17" s="10">
        <v>4</v>
      </c>
      <c r="AC17" s="10">
        <v>54</v>
      </c>
      <c r="AD17" s="10">
        <v>3</v>
      </c>
      <c r="AE17" s="10">
        <v>4</v>
      </c>
      <c r="AF17" s="10">
        <v>40</v>
      </c>
      <c r="AG17" s="10">
        <v>3</v>
      </c>
      <c r="AH17" s="10">
        <v>40</v>
      </c>
      <c r="AI17" s="10">
        <v>2</v>
      </c>
      <c r="AJ17" s="10">
        <f t="shared" si="7"/>
        <v>0</v>
      </c>
      <c r="AK17" s="10">
        <f>IF(C17=0,AD17-K17,K17-AD17)</f>
        <v>3</v>
      </c>
      <c r="AL17" s="10">
        <f t="shared" si="24"/>
        <v>3</v>
      </c>
      <c r="AM17" s="10">
        <f>IF(C17=0,AG17-N17,N17-AG17)</f>
        <v>2</v>
      </c>
      <c r="AN17" s="10">
        <f t="shared" si="25"/>
        <v>2</v>
      </c>
      <c r="AO17" s="10">
        <f>IF(C17=0,AF17-M17,M17-AF17)</f>
        <v>20</v>
      </c>
      <c r="AP17" s="10">
        <f>IF(C17=0,AA17-H17,H17-AA17)</f>
        <v>0</v>
      </c>
      <c r="AQ17" s="10">
        <f t="shared" si="8"/>
        <v>0.09</v>
      </c>
      <c r="AR17" s="10">
        <f t="shared" si="9"/>
        <v>-0.05</v>
      </c>
      <c r="AS17" s="10">
        <f t="shared" si="10"/>
        <v>-0.08</v>
      </c>
      <c r="AT17" s="10">
        <f t="shared" si="11"/>
        <v>0.01</v>
      </c>
      <c r="AU17" s="10">
        <f t="shared" si="12"/>
        <v>0.01</v>
      </c>
      <c r="AV17" s="10">
        <f t="shared" si="13"/>
        <v>-0.46</v>
      </c>
      <c r="AW17" s="10">
        <f t="shared" si="26"/>
        <v>-0.11</v>
      </c>
      <c r="AX17" s="10">
        <v>4</v>
      </c>
      <c r="AY17" s="10">
        <v>6</v>
      </c>
      <c r="AZ17" s="10">
        <v>75</v>
      </c>
      <c r="BA17" s="10">
        <v>3</v>
      </c>
      <c r="BB17" s="11">
        <v>6</v>
      </c>
      <c r="BC17" s="10">
        <v>70</v>
      </c>
      <c r="BD17" s="10">
        <v>2</v>
      </c>
      <c r="BE17" s="10">
        <v>55</v>
      </c>
      <c r="BF17" s="10">
        <v>1.5</v>
      </c>
      <c r="BG17" s="2">
        <f t="shared" si="14"/>
        <v>1</v>
      </c>
      <c r="BH17" s="10">
        <f>IF(V17=0,BA17-AD17,AD17-BA17)</f>
        <v>0</v>
      </c>
      <c r="BI17" s="10">
        <f t="shared" si="27"/>
        <v>0</v>
      </c>
      <c r="BJ17" s="10">
        <f>IF(V17=0,BD17-AG17,AG17-BD17)</f>
        <v>1</v>
      </c>
      <c r="BK17" s="10">
        <f t="shared" si="28"/>
        <v>1</v>
      </c>
      <c r="BL17" s="10">
        <f>IF(V17=0,BC17-AF17,AF17-BC17)</f>
        <v>-30</v>
      </c>
      <c r="BM17" s="10">
        <f>IF(V17=0,AX17-AA17,AA17-AX17)</f>
        <v>-2</v>
      </c>
      <c r="BN17" s="10">
        <f t="shared" si="15"/>
        <v>0.75</v>
      </c>
      <c r="BO17" s="10">
        <f t="shared" si="16"/>
        <v>1.31</v>
      </c>
      <c r="BP17" s="10">
        <f t="shared" si="17"/>
        <v>0.83</v>
      </c>
      <c r="BQ17" s="10">
        <f t="shared" si="18"/>
        <v>0.7</v>
      </c>
      <c r="BR17" s="10">
        <f t="shared" si="19"/>
        <v>1.06</v>
      </c>
      <c r="BS17" s="10">
        <f t="shared" si="20"/>
        <v>0.63</v>
      </c>
      <c r="BT17" s="10">
        <f t="shared" si="29"/>
        <v>0.91</v>
      </c>
      <c r="BU17" s="5">
        <f>IF(C17=0,PERCENTRANK(CU:CU,CS17),PERCENTRANK(CT:CT,CS17))</f>
        <v>0.419</v>
      </c>
      <c r="BV17" s="5">
        <f>IF(C17=0,PERCENTRANK(SVO!A:A,CS17),PERCENTRANK(SVO!B:B,CS17))</f>
        <v>0.337</v>
      </c>
      <c r="BW17" s="10">
        <v>4</v>
      </c>
      <c r="BX17" s="10">
        <v>1</v>
      </c>
      <c r="BY17" s="10">
        <v>1</v>
      </c>
      <c r="BZ17" s="10">
        <v>3</v>
      </c>
      <c r="CA17" s="10">
        <v>4</v>
      </c>
      <c r="CB17" s="10">
        <v>1</v>
      </c>
      <c r="CC17" s="10">
        <v>1</v>
      </c>
      <c r="CD17" s="10">
        <v>3</v>
      </c>
      <c r="CE17" s="10">
        <v>3</v>
      </c>
      <c r="CF17" s="10">
        <v>2</v>
      </c>
      <c r="CG17" s="10">
        <v>1</v>
      </c>
      <c r="CH17" s="10">
        <v>3</v>
      </c>
      <c r="CI17" s="10">
        <v>1</v>
      </c>
      <c r="CJ17" s="10">
        <v>2</v>
      </c>
      <c r="CK17" s="10">
        <v>1</v>
      </c>
      <c r="CL17" s="10">
        <v>1</v>
      </c>
      <c r="CM17" s="10">
        <v>3</v>
      </c>
      <c r="CN17" s="10">
        <v>1</v>
      </c>
      <c r="CO17" s="16">
        <f t="shared" si="21"/>
        <v>1.1111111111111112</v>
      </c>
      <c r="CP17" s="16">
        <f t="shared" si="22"/>
        <v>3.125</v>
      </c>
      <c r="CQ17" s="5">
        <v>9.718946</v>
      </c>
      <c r="CR17" s="5">
        <v>1.9834913653347925</v>
      </c>
      <c r="CS17" s="5">
        <f>D17+(1-(CQ17/110.72))</f>
        <v>1.9122205021676302</v>
      </c>
      <c r="CT17" s="5">
        <f>IF(C17=1,CS17,"")</f>
        <v>1.9122205021676302</v>
      </c>
      <c r="CU17" s="5">
        <f>IF(C17=0,CS17,"")</f>
      </c>
      <c r="CV17" s="6">
        <v>0</v>
      </c>
      <c r="CW17" s="5">
        <v>60</v>
      </c>
      <c r="CX17" s="5">
        <v>3.961680143312487</v>
      </c>
      <c r="CY17" s="5">
        <f>IF(ISBLANK(BA17),"",BA17-D17)</f>
        <v>2</v>
      </c>
      <c r="CZ17" s="2">
        <f>BC17-(BU17*100)</f>
        <v>28.1</v>
      </c>
    </row>
    <row r="18" spans="1:104" ht="15">
      <c r="A18" s="14">
        <v>37413.4375</v>
      </c>
      <c r="B18" s="10">
        <v>123</v>
      </c>
      <c r="C18" s="10">
        <v>1</v>
      </c>
      <c r="D18" s="10">
        <v>1</v>
      </c>
      <c r="E18" s="10">
        <v>0.6</v>
      </c>
      <c r="F18" s="10">
        <v>3</v>
      </c>
      <c r="G18" s="12">
        <v>7</v>
      </c>
      <c r="H18" s="10">
        <v>3</v>
      </c>
      <c r="I18" s="10">
        <v>5</v>
      </c>
      <c r="J18" s="10">
        <v>75</v>
      </c>
      <c r="K18" s="10">
        <v>6</v>
      </c>
      <c r="L18" s="10">
        <v>5</v>
      </c>
      <c r="M18" s="10">
        <v>60</v>
      </c>
      <c r="N18" s="10">
        <v>5</v>
      </c>
      <c r="O18" s="10">
        <v>50</v>
      </c>
      <c r="P18" s="10">
        <v>7</v>
      </c>
      <c r="Q18" s="10">
        <f t="shared" si="0"/>
        <v>1</v>
      </c>
      <c r="R18" s="10">
        <f t="shared" si="1"/>
        <v>0.22</v>
      </c>
      <c r="S18" s="10">
        <f t="shared" si="2"/>
        <v>0.62</v>
      </c>
      <c r="T18" s="10">
        <f t="shared" si="3"/>
        <v>0.15</v>
      </c>
      <c r="U18" s="10">
        <f t="shared" si="4"/>
        <v>0.65</v>
      </c>
      <c r="V18" s="10">
        <f t="shared" si="5"/>
        <v>0.29</v>
      </c>
      <c r="W18" s="10">
        <f t="shared" si="6"/>
        <v>-0.07</v>
      </c>
      <c r="X18" s="10">
        <f t="shared" si="23"/>
        <v>0.33</v>
      </c>
      <c r="Y18" s="10">
        <v>1</v>
      </c>
      <c r="Z18" s="10">
        <v>0.6</v>
      </c>
      <c r="AA18" s="10">
        <v>3</v>
      </c>
      <c r="AB18" s="10">
        <v>3</v>
      </c>
      <c r="AC18" s="10">
        <v>25</v>
      </c>
      <c r="AD18" s="10">
        <v>2</v>
      </c>
      <c r="AE18" s="10">
        <v>3</v>
      </c>
      <c r="AF18" s="10">
        <v>30</v>
      </c>
      <c r="AG18" s="10">
        <v>6</v>
      </c>
      <c r="AH18" s="10">
        <v>50</v>
      </c>
      <c r="AI18" s="10">
        <v>5</v>
      </c>
      <c r="AJ18" s="10">
        <f t="shared" si="7"/>
        <v>-4</v>
      </c>
      <c r="AK18" s="10">
        <f>IF(C18=0,AD18-K18,K18-AD18)</f>
        <v>4</v>
      </c>
      <c r="AL18" s="10">
        <f t="shared" si="24"/>
        <v>4</v>
      </c>
      <c r="AM18" s="10">
        <f>IF(C18=0,AG18-N18,N18-AG18)</f>
        <v>-1</v>
      </c>
      <c r="AN18" s="10">
        <f t="shared" si="25"/>
        <v>1</v>
      </c>
      <c r="AO18" s="10">
        <f>IF(C18=0,AF18-M18,M18-AF18)</f>
        <v>30</v>
      </c>
      <c r="AP18" s="10">
        <f>IF(C18=0,AA18-H18,H18-AA18)</f>
        <v>0</v>
      </c>
      <c r="AQ18" s="10">
        <f t="shared" si="8"/>
        <v>-2.17</v>
      </c>
      <c r="AR18" s="10">
        <f t="shared" si="9"/>
        <v>0.68</v>
      </c>
      <c r="AS18" s="10">
        <f t="shared" si="10"/>
        <v>-0.6</v>
      </c>
      <c r="AT18" s="10">
        <f t="shared" si="11"/>
        <v>-1.04</v>
      </c>
      <c r="AU18" s="10">
        <f t="shared" si="12"/>
        <v>-0.55</v>
      </c>
      <c r="AV18" s="10">
        <f t="shared" si="13"/>
        <v>-0.85</v>
      </c>
      <c r="AW18" s="10">
        <f t="shared" si="26"/>
        <v>-0.47</v>
      </c>
      <c r="AX18" s="10">
        <v>3</v>
      </c>
      <c r="AY18" s="10">
        <v>4</v>
      </c>
      <c r="AZ18" s="10">
        <v>45</v>
      </c>
      <c r="BA18" s="10">
        <v>1</v>
      </c>
      <c r="BB18" s="11">
        <v>4</v>
      </c>
      <c r="BC18" s="10">
        <v>19</v>
      </c>
      <c r="BD18" s="10">
        <v>1</v>
      </c>
      <c r="BE18" s="10">
        <v>13</v>
      </c>
      <c r="BF18" s="10">
        <v>2</v>
      </c>
      <c r="BG18" s="2">
        <f t="shared" si="14"/>
        <v>0</v>
      </c>
      <c r="BH18" s="10">
        <f>IF(V18=0,BA18-AD18,AD18-BA18)</f>
        <v>1</v>
      </c>
      <c r="BI18" s="10">
        <f t="shared" si="27"/>
        <v>1</v>
      </c>
      <c r="BJ18" s="10">
        <f>IF(V18=0,BD18-AG18,AG18-BD18)</f>
        <v>5</v>
      </c>
      <c r="BK18" s="10">
        <f t="shared" si="28"/>
        <v>5</v>
      </c>
      <c r="BL18" s="10">
        <f>IF(V18=0,BC18-AF18,AF18-BC18)</f>
        <v>11</v>
      </c>
      <c r="BM18" s="10">
        <f>IF(V18=0,AX18-AA18,AA18-AX18)</f>
        <v>0</v>
      </c>
      <c r="BN18" s="10">
        <f t="shared" si="15"/>
        <v>-0.15</v>
      </c>
      <c r="BO18" s="10">
        <f t="shared" si="16"/>
        <v>0.58</v>
      </c>
      <c r="BP18" s="10">
        <f t="shared" si="17"/>
        <v>-0.33</v>
      </c>
      <c r="BQ18" s="10">
        <f t="shared" si="18"/>
        <v>-0.45</v>
      </c>
      <c r="BR18" s="10">
        <f t="shared" si="19"/>
        <v>-0.2</v>
      </c>
      <c r="BS18" s="10">
        <f t="shared" si="20"/>
        <v>-1.29</v>
      </c>
      <c r="BT18" s="10">
        <f t="shared" si="29"/>
        <v>-0.34</v>
      </c>
      <c r="BU18" s="5">
        <f>IF(C18=0,PERCENTRANK(CU:CU,CS18),PERCENTRANK(CT:CT,CS18))</f>
        <v>0.387</v>
      </c>
      <c r="BV18" s="5">
        <f>IF(C18=0,PERCENTRANK(SVO!A:A,CS18),PERCENTRANK(SVO!B:B,CS18))</f>
        <v>0.293</v>
      </c>
      <c r="BW18" s="10">
        <v>4</v>
      </c>
      <c r="BX18" s="10">
        <v>2</v>
      </c>
      <c r="BY18" s="10">
        <v>1</v>
      </c>
      <c r="BZ18" s="10">
        <v>3</v>
      </c>
      <c r="CA18" s="10">
        <v>4</v>
      </c>
      <c r="CB18" s="10">
        <v>5</v>
      </c>
      <c r="CC18" s="10">
        <v>1</v>
      </c>
      <c r="CD18" s="10">
        <v>3</v>
      </c>
      <c r="CE18" s="10">
        <v>3</v>
      </c>
      <c r="CF18" s="10">
        <v>2</v>
      </c>
      <c r="CG18" s="10">
        <v>2</v>
      </c>
      <c r="CH18" s="10">
        <v>3</v>
      </c>
      <c r="CI18" s="10">
        <v>1</v>
      </c>
      <c r="CJ18" s="10">
        <v>4</v>
      </c>
      <c r="CK18" s="10">
        <v>1</v>
      </c>
      <c r="CL18" s="10">
        <v>1</v>
      </c>
      <c r="CM18" s="10">
        <v>3</v>
      </c>
      <c r="CN18" s="10">
        <v>1</v>
      </c>
      <c r="CO18" s="16">
        <f t="shared" si="21"/>
        <v>1.7777777777777777</v>
      </c>
      <c r="CP18" s="16">
        <f t="shared" si="22"/>
        <v>3.375</v>
      </c>
      <c r="CQ18" s="5">
        <v>11.681054</v>
      </c>
      <c r="CR18" s="5">
        <v>1.9801585220258904</v>
      </c>
      <c r="CS18" s="5">
        <f>D18+(1-(CQ18/110.72))</f>
        <v>1.8944991510115607</v>
      </c>
      <c r="CT18" s="5">
        <f>IF(C18=1,CS18,"")</f>
        <v>1.8944991510115607</v>
      </c>
      <c r="CU18" s="5">
        <f>IF(C18=0,CS18,"")</f>
      </c>
      <c r="CV18" s="6">
        <v>1</v>
      </c>
      <c r="CW18" s="5">
        <v>2</v>
      </c>
      <c r="CX18" s="5">
        <v>0.9309074577198392</v>
      </c>
      <c r="CY18" s="5">
        <f>IF(ISBLANK(BA18),"",BA18-D18)</f>
        <v>0</v>
      </c>
      <c r="CZ18" s="2">
        <f>BC18-(BU18*100)</f>
        <v>-19.700000000000003</v>
      </c>
    </row>
    <row r="19" spans="1:104" ht="15">
      <c r="A19" s="14">
        <v>37413.4375</v>
      </c>
      <c r="B19" s="10">
        <v>124</v>
      </c>
      <c r="C19" s="10">
        <v>1</v>
      </c>
      <c r="D19" s="10">
        <v>1</v>
      </c>
      <c r="E19" s="10">
        <v>3</v>
      </c>
      <c r="F19" s="10">
        <v>1.75</v>
      </c>
      <c r="G19" s="12">
        <v>5.75</v>
      </c>
      <c r="H19" s="10">
        <v>1.75</v>
      </c>
      <c r="I19" s="10">
        <v>2</v>
      </c>
      <c r="J19" s="10">
        <v>30</v>
      </c>
      <c r="K19" s="10">
        <v>2</v>
      </c>
      <c r="L19" s="10">
        <v>2</v>
      </c>
      <c r="M19" s="10">
        <v>10</v>
      </c>
      <c r="N19" s="10">
        <v>3</v>
      </c>
      <c r="O19" s="10">
        <v>50</v>
      </c>
      <c r="P19" s="10">
        <v>2</v>
      </c>
      <c r="Q19" s="10">
        <f t="shared" si="0"/>
        <v>-1</v>
      </c>
      <c r="R19" s="10">
        <f t="shared" si="1"/>
        <v>-0.84</v>
      </c>
      <c r="S19" s="10">
        <f t="shared" si="2"/>
        <v>-0.4</v>
      </c>
      <c r="T19" s="10">
        <f t="shared" si="3"/>
        <v>-2.17</v>
      </c>
      <c r="U19" s="10">
        <f t="shared" si="4"/>
        <v>-1.72</v>
      </c>
      <c r="V19" s="10">
        <f t="shared" si="5"/>
        <v>-2.17</v>
      </c>
      <c r="W19" s="10">
        <f t="shared" si="6"/>
        <v>-2.72</v>
      </c>
      <c r="X19" s="10">
        <f t="shared" si="23"/>
        <v>-1.84</v>
      </c>
      <c r="Y19" s="10">
        <v>1</v>
      </c>
      <c r="Z19" s="10">
        <v>3</v>
      </c>
      <c r="AA19" s="10">
        <v>1.75</v>
      </c>
      <c r="AB19" s="10">
        <v>3</v>
      </c>
      <c r="AC19" s="10">
        <v>30</v>
      </c>
      <c r="AD19" s="10">
        <v>3</v>
      </c>
      <c r="AE19" s="10">
        <v>2</v>
      </c>
      <c r="AF19" s="10">
        <v>10</v>
      </c>
      <c r="AG19" s="10">
        <v>4</v>
      </c>
      <c r="AH19" s="10">
        <v>50</v>
      </c>
      <c r="AI19" s="10">
        <v>4</v>
      </c>
      <c r="AJ19" s="10">
        <f t="shared" si="7"/>
        <v>-1</v>
      </c>
      <c r="AK19" s="10">
        <f>IF(C19=0,AD19-K19,K19-AD19)</f>
        <v>-1</v>
      </c>
      <c r="AL19" s="10">
        <f t="shared" si="24"/>
        <v>1</v>
      </c>
      <c r="AM19" s="10">
        <f>IF(C19=0,AG19-N19,N19-AG19)</f>
        <v>-1</v>
      </c>
      <c r="AN19" s="10">
        <f t="shared" si="25"/>
        <v>1</v>
      </c>
      <c r="AO19" s="10">
        <f>IF(C19=0,AF19-M19,M19-AF19)</f>
        <v>0</v>
      </c>
      <c r="AP19" s="10">
        <f>IF(C19=0,AA19-H19,H19-AA19)</f>
        <v>0</v>
      </c>
      <c r="AQ19" s="10">
        <f t="shared" si="8"/>
        <v>-0.47</v>
      </c>
      <c r="AR19" s="10">
        <f t="shared" si="9"/>
        <v>-0.24</v>
      </c>
      <c r="AS19" s="10">
        <f t="shared" si="10"/>
        <v>-0.6</v>
      </c>
      <c r="AT19" s="10">
        <f t="shared" si="11"/>
        <v>-0.86</v>
      </c>
      <c r="AU19" s="10">
        <f t="shared" si="12"/>
        <v>-1.12</v>
      </c>
      <c r="AV19" s="10">
        <f t="shared" si="13"/>
        <v>-1.64</v>
      </c>
      <c r="AW19" s="10">
        <f t="shared" si="26"/>
        <v>-0.89</v>
      </c>
      <c r="AX19" s="10">
        <v>1.75</v>
      </c>
      <c r="AY19" s="10">
        <v>7</v>
      </c>
      <c r="AZ19" s="10">
        <v>37</v>
      </c>
      <c r="BA19" s="10">
        <v>2</v>
      </c>
      <c r="BB19" s="11">
        <v>3</v>
      </c>
      <c r="BC19" s="10">
        <v>50</v>
      </c>
      <c r="BD19" s="10">
        <v>3</v>
      </c>
      <c r="BE19" s="10">
        <v>50</v>
      </c>
      <c r="BF19" s="10">
        <v>2</v>
      </c>
      <c r="BG19" s="2">
        <f t="shared" si="14"/>
        <v>-1</v>
      </c>
      <c r="BH19" s="10">
        <f>IF(V19=0,BA19-AD19,AD19-BA19)</f>
        <v>1</v>
      </c>
      <c r="BI19" s="10">
        <f t="shared" si="27"/>
        <v>1</v>
      </c>
      <c r="BJ19" s="10">
        <f>IF(V19=0,BD19-AG19,AG19-BD19)</f>
        <v>1</v>
      </c>
      <c r="BK19" s="10">
        <f t="shared" si="28"/>
        <v>1</v>
      </c>
      <c r="BL19" s="10">
        <f>IF(V19=0,BC19-AF19,AF19-BC19)</f>
        <v>-40</v>
      </c>
      <c r="BM19" s="10">
        <f>IF(V19=0,AX19-AA19,AA19-AX19)</f>
        <v>0</v>
      </c>
      <c r="BN19" s="10">
        <f t="shared" si="15"/>
        <v>-1.04</v>
      </c>
      <c r="BO19" s="10">
        <f t="shared" si="16"/>
        <v>-0.33</v>
      </c>
      <c r="BP19" s="10">
        <f t="shared" si="17"/>
        <v>1.41</v>
      </c>
      <c r="BQ19" s="10">
        <f t="shared" si="18"/>
        <v>-0.76</v>
      </c>
      <c r="BR19" s="10">
        <f t="shared" si="19"/>
        <v>-0.84</v>
      </c>
      <c r="BS19" s="10">
        <f t="shared" si="20"/>
        <v>-0.12</v>
      </c>
      <c r="BT19" s="10">
        <f t="shared" si="29"/>
        <v>-0.13</v>
      </c>
      <c r="BU19" s="5">
        <f>IF(C19=0,PERCENTRANK(CU:CU,CS19),PERCENTRANK(CT:CT,CS19))</f>
        <v>0.435</v>
      </c>
      <c r="BV19" s="5">
        <f>IF(C19=0,PERCENTRANK(SVO!A:A,CS19),PERCENTRANK(SVO!B:B,CS19))</f>
        <v>0.379</v>
      </c>
      <c r="BW19" s="10">
        <v>1</v>
      </c>
      <c r="BX19" s="10">
        <v>1</v>
      </c>
      <c r="BY19" s="10">
        <v>1</v>
      </c>
      <c r="BZ19" s="10">
        <v>2</v>
      </c>
      <c r="CA19" s="10">
        <v>2</v>
      </c>
      <c r="CB19" s="10">
        <v>1</v>
      </c>
      <c r="CC19" s="10">
        <v>1</v>
      </c>
      <c r="CD19" s="10">
        <v>1</v>
      </c>
      <c r="CE19" s="10">
        <v>1</v>
      </c>
      <c r="CF19" s="10">
        <v>1</v>
      </c>
      <c r="CG19" s="10">
        <v>1</v>
      </c>
      <c r="CH19" s="10">
        <v>1</v>
      </c>
      <c r="CI19" s="10">
        <v>1</v>
      </c>
      <c r="CJ19" s="10">
        <v>1</v>
      </c>
      <c r="CK19" s="10">
        <v>1</v>
      </c>
      <c r="CL19" s="10">
        <v>1</v>
      </c>
      <c r="CM19" s="10">
        <v>1</v>
      </c>
      <c r="CN19" s="10">
        <v>1</v>
      </c>
      <c r="CO19" s="16">
        <f t="shared" si="21"/>
        <v>1</v>
      </c>
      <c r="CP19" s="16">
        <f t="shared" si="22"/>
        <v>1.25</v>
      </c>
      <c r="CQ19" s="5">
        <v>9.281054</v>
      </c>
      <c r="CR19" s="5">
        <v>1.9842351701723557</v>
      </c>
      <c r="CS19" s="5">
        <f>D19+(1-(CQ19/110.72))</f>
        <v>1.9161754515895955</v>
      </c>
      <c r="CT19" s="5">
        <f>IF(C19=1,CS19,"")</f>
        <v>1.9161754515895955</v>
      </c>
      <c r="CU19" s="5">
        <f>IF(C19=0,CS19,"")</f>
      </c>
      <c r="CV19" s="6">
        <v>1</v>
      </c>
      <c r="CW19" s="5">
        <v>16</v>
      </c>
      <c r="CX19" s="5">
        <v>0.8914145323211338</v>
      </c>
      <c r="CY19" s="5">
        <f>IF(ISBLANK(BA19),"",BA19-D19)</f>
        <v>1</v>
      </c>
      <c r="CZ19" s="2">
        <f>BC19-(BU19*100)</f>
        <v>6.5</v>
      </c>
    </row>
    <row r="20" spans="1:104" ht="15">
      <c r="A20" s="14">
        <v>37413.4375</v>
      </c>
      <c r="B20" s="10">
        <v>125</v>
      </c>
      <c r="C20" s="10">
        <v>0</v>
      </c>
      <c r="D20" s="10">
        <v>8</v>
      </c>
      <c r="E20" s="10">
        <v>13</v>
      </c>
      <c r="F20" s="10">
        <v>2</v>
      </c>
      <c r="G20" s="12">
        <v>2</v>
      </c>
      <c r="H20" s="10">
        <v>2</v>
      </c>
      <c r="I20" s="10">
        <v>7</v>
      </c>
      <c r="J20" s="10">
        <v>75</v>
      </c>
      <c r="K20" s="10">
        <v>9</v>
      </c>
      <c r="L20" s="10">
        <v>6</v>
      </c>
      <c r="M20" s="10">
        <v>95</v>
      </c>
      <c r="N20" s="10">
        <v>8</v>
      </c>
      <c r="O20" s="10">
        <v>60</v>
      </c>
      <c r="P20" s="10">
        <v>5</v>
      </c>
      <c r="Q20" s="10">
        <f t="shared" si="0"/>
        <v>1</v>
      </c>
      <c r="R20" s="10">
        <f t="shared" si="1"/>
        <v>0.22</v>
      </c>
      <c r="S20" s="10">
        <f t="shared" si="2"/>
        <v>-0.2</v>
      </c>
      <c r="T20" s="10">
        <f t="shared" si="3"/>
        <v>1.69</v>
      </c>
      <c r="U20" s="10">
        <f t="shared" si="4"/>
        <v>0.65</v>
      </c>
      <c r="V20" s="10">
        <f t="shared" si="5"/>
        <v>1.11</v>
      </c>
      <c r="W20" s="10">
        <f t="shared" si="6"/>
        <v>1.8</v>
      </c>
      <c r="X20" s="10">
        <f t="shared" si="23"/>
        <v>1.01</v>
      </c>
      <c r="Y20" s="10">
        <v>8</v>
      </c>
      <c r="Z20" s="10">
        <v>13</v>
      </c>
      <c r="AA20" s="10">
        <v>2</v>
      </c>
      <c r="AB20" s="10">
        <v>6</v>
      </c>
      <c r="AC20" s="10">
        <v>87</v>
      </c>
      <c r="AD20" s="10">
        <v>10</v>
      </c>
      <c r="AE20" s="10">
        <v>6</v>
      </c>
      <c r="AF20" s="10">
        <v>90</v>
      </c>
      <c r="AG20" s="10">
        <v>8</v>
      </c>
      <c r="AH20" s="10">
        <v>60</v>
      </c>
      <c r="AI20" s="10">
        <v>7</v>
      </c>
      <c r="AJ20" s="10">
        <f t="shared" si="7"/>
        <v>2</v>
      </c>
      <c r="AK20" s="10">
        <f>IF(C20=0,AD20-K20,K20-AD20)</f>
        <v>1</v>
      </c>
      <c r="AL20" s="10">
        <f t="shared" si="24"/>
        <v>1</v>
      </c>
      <c r="AM20" s="10">
        <f>IF(C20=0,AG20-N20,N20-AG20)</f>
        <v>0</v>
      </c>
      <c r="AN20" s="10">
        <f t="shared" si="25"/>
        <v>0</v>
      </c>
      <c r="AO20" s="10">
        <f>IF(C20=0,AF20-M20,M20-AF20)</f>
        <v>-5</v>
      </c>
      <c r="AP20" s="10">
        <f>IF(C20=0,AA20-H20,H20-AA20)</f>
        <v>0</v>
      </c>
      <c r="AQ20" s="10">
        <f t="shared" si="8"/>
        <v>1.23</v>
      </c>
      <c r="AR20" s="10">
        <f t="shared" si="9"/>
        <v>-0.05</v>
      </c>
      <c r="AS20" s="10">
        <f t="shared" si="10"/>
        <v>0.97</v>
      </c>
      <c r="AT20" s="10">
        <f t="shared" si="11"/>
        <v>1.2</v>
      </c>
      <c r="AU20" s="10">
        <f t="shared" si="12"/>
        <v>1.14</v>
      </c>
      <c r="AV20" s="10">
        <f t="shared" si="13"/>
        <v>1.51</v>
      </c>
      <c r="AW20" s="10">
        <f t="shared" si="26"/>
        <v>0.95</v>
      </c>
      <c r="AX20" s="10">
        <v>2</v>
      </c>
      <c r="AY20" s="10">
        <v>6</v>
      </c>
      <c r="AZ20" s="10">
        <v>85</v>
      </c>
      <c r="BA20" s="10">
        <v>9</v>
      </c>
      <c r="BB20" s="11">
        <v>6</v>
      </c>
      <c r="BC20" s="10">
        <v>90</v>
      </c>
      <c r="BD20" s="10">
        <v>8</v>
      </c>
      <c r="BE20" s="10">
        <v>40</v>
      </c>
      <c r="BF20" s="10">
        <v>9</v>
      </c>
      <c r="BG20" s="2">
        <f t="shared" si="14"/>
        <v>1</v>
      </c>
      <c r="BH20" s="10">
        <f>IF(V20=0,BA20-AD20,AD20-BA20)</f>
        <v>1</v>
      </c>
      <c r="BI20" s="10">
        <f t="shared" si="27"/>
        <v>1</v>
      </c>
      <c r="BJ20" s="10">
        <f>IF(V20=0,BD20-AG20,AG20-BD20)</f>
        <v>0</v>
      </c>
      <c r="BK20" s="10">
        <f t="shared" si="28"/>
        <v>0</v>
      </c>
      <c r="BL20" s="10">
        <f>IF(V20=0,BC20-AF20,AF20-BC20)</f>
        <v>0</v>
      </c>
      <c r="BM20" s="10">
        <f>IF(V20=0,AX20-AA20,AA20-AX20)</f>
        <v>0</v>
      </c>
      <c r="BN20" s="10">
        <f t="shared" si="15"/>
        <v>0.75</v>
      </c>
      <c r="BO20" s="10">
        <f t="shared" si="16"/>
        <v>-0.15</v>
      </c>
      <c r="BP20" s="10">
        <f t="shared" si="17"/>
        <v>0.83</v>
      </c>
      <c r="BQ20" s="10">
        <f t="shared" si="18"/>
        <v>1.08</v>
      </c>
      <c r="BR20" s="10">
        <f t="shared" si="19"/>
        <v>1.06</v>
      </c>
      <c r="BS20" s="10">
        <f t="shared" si="20"/>
        <v>1.39</v>
      </c>
      <c r="BT20" s="10">
        <f t="shared" si="29"/>
        <v>0.84</v>
      </c>
      <c r="BU20" s="5">
        <f>IF(C20=0,PERCENTRANK(CU:CU,CS20),PERCENTRANK(CT:CT,CS20))</f>
        <v>0.359</v>
      </c>
      <c r="BV20" s="5">
        <f>IF(C20=0,PERCENTRANK(SVO!A:A,CS20),PERCENTRANK(SVO!B:B,CS20))</f>
        <v>0.284</v>
      </c>
      <c r="BW20" s="10">
        <v>3</v>
      </c>
      <c r="BX20" s="10">
        <v>1</v>
      </c>
      <c r="BY20" s="10">
        <v>1</v>
      </c>
      <c r="BZ20" s="10">
        <v>3</v>
      </c>
      <c r="CA20" s="10">
        <v>3</v>
      </c>
      <c r="CB20" s="10">
        <v>1</v>
      </c>
      <c r="CC20" s="10">
        <v>1</v>
      </c>
      <c r="CD20" s="10">
        <v>3</v>
      </c>
      <c r="CE20" s="10">
        <v>4</v>
      </c>
      <c r="CF20" s="10">
        <v>1</v>
      </c>
      <c r="CG20" s="10">
        <v>1</v>
      </c>
      <c r="CH20" s="10">
        <v>4</v>
      </c>
      <c r="CI20" s="10">
        <v>1</v>
      </c>
      <c r="CJ20" s="10">
        <v>3</v>
      </c>
      <c r="CK20" s="10">
        <v>1</v>
      </c>
      <c r="CL20" s="10">
        <v>1</v>
      </c>
      <c r="CM20" s="10">
        <v>3</v>
      </c>
      <c r="CN20" s="10">
        <v>1</v>
      </c>
      <c r="CO20" s="16">
        <f t="shared" si="21"/>
        <v>1</v>
      </c>
      <c r="CP20" s="16">
        <f t="shared" si="22"/>
        <v>3.25</v>
      </c>
      <c r="CQ20" s="5">
        <v>0.7189460000000008</v>
      </c>
      <c r="CR20" s="5">
        <v>8.998778795884038</v>
      </c>
      <c r="CS20" s="5">
        <f>D20+(1-(CQ20/110.72))</f>
        <v>8.99350662933526</v>
      </c>
      <c r="CT20" s="5">
        <f>IF(C20=1,CS20,"")</f>
      </c>
      <c r="CU20" s="5">
        <f>IF(C20=0,CS20,"")</f>
        <v>8.99350662933526</v>
      </c>
      <c r="CV20" s="6">
        <v>0</v>
      </c>
      <c r="CW20" s="5">
        <v>50</v>
      </c>
      <c r="CX20" s="5">
        <v>9.733984726279104</v>
      </c>
      <c r="CY20" s="5">
        <f>IF(ISBLANK(BA20),"",BA20-D20)</f>
        <v>1</v>
      </c>
      <c r="CZ20" s="2">
        <f>BC20-(BU20*100)</f>
        <v>54.1</v>
      </c>
    </row>
    <row r="21" spans="1:104" ht="15">
      <c r="A21" s="14">
        <v>37413.4375</v>
      </c>
      <c r="B21" s="10">
        <v>126</v>
      </c>
      <c r="C21" s="10">
        <v>0</v>
      </c>
      <c r="D21" s="10">
        <v>6</v>
      </c>
      <c r="E21" s="10">
        <v>2</v>
      </c>
      <c r="F21" s="10">
        <v>4</v>
      </c>
      <c r="G21" s="12">
        <v>0</v>
      </c>
      <c r="H21" s="10">
        <v>4</v>
      </c>
      <c r="I21" s="10">
        <v>7</v>
      </c>
      <c r="J21" s="10">
        <v>100</v>
      </c>
      <c r="K21" s="10">
        <v>10</v>
      </c>
      <c r="L21" s="10">
        <v>7</v>
      </c>
      <c r="M21" s="10">
        <v>100</v>
      </c>
      <c r="N21" s="10">
        <v>0</v>
      </c>
      <c r="O21" s="10">
        <v>0</v>
      </c>
      <c r="P21" s="10">
        <v>0</v>
      </c>
      <c r="Q21" s="10">
        <f t="shared" si="0"/>
        <v>10</v>
      </c>
      <c r="R21" s="10">
        <f t="shared" si="1"/>
        <v>5.01</v>
      </c>
      <c r="S21" s="10">
        <f t="shared" si="2"/>
        <v>1.43</v>
      </c>
      <c r="T21" s="10">
        <f t="shared" si="3"/>
        <v>1.69</v>
      </c>
      <c r="U21" s="10">
        <f t="shared" si="4"/>
        <v>1.97</v>
      </c>
      <c r="V21" s="10">
        <f t="shared" si="5"/>
        <v>1.93</v>
      </c>
      <c r="W21" s="10">
        <f t="shared" si="6"/>
        <v>2.06</v>
      </c>
      <c r="X21" s="10">
        <f t="shared" si="23"/>
        <v>1.82</v>
      </c>
      <c r="Y21" s="10">
        <v>6</v>
      </c>
      <c r="Z21" s="10">
        <v>2</v>
      </c>
      <c r="AA21" s="10">
        <v>4</v>
      </c>
      <c r="AB21" s="10">
        <v>6</v>
      </c>
      <c r="AC21" s="10">
        <v>75</v>
      </c>
      <c r="AD21" s="10">
        <v>8</v>
      </c>
      <c r="AE21" s="10">
        <v>6</v>
      </c>
      <c r="AF21" s="10">
        <v>80</v>
      </c>
      <c r="AG21" s="10">
        <v>7</v>
      </c>
      <c r="AH21" s="10">
        <v>70</v>
      </c>
      <c r="AI21" s="10">
        <v>8</v>
      </c>
      <c r="AJ21" s="10">
        <f t="shared" si="7"/>
        <v>1</v>
      </c>
      <c r="AK21" s="10">
        <f>IF(C21=0,AD21-K21,K21-AD21)</f>
        <v>-2</v>
      </c>
      <c r="AL21" s="10">
        <f t="shared" si="24"/>
        <v>2</v>
      </c>
      <c r="AM21" s="10">
        <f>IF(C21=0,AG21-N21,N21-AG21)</f>
        <v>7</v>
      </c>
      <c r="AN21" s="10">
        <f t="shared" si="25"/>
        <v>7</v>
      </c>
      <c r="AO21" s="10">
        <f>IF(C21=0,AF21-M21,M21-AF21)</f>
        <v>-20</v>
      </c>
      <c r="AP21" s="10">
        <f>IF(C21=0,AA21-H21,H21-AA21)</f>
        <v>0</v>
      </c>
      <c r="AQ21" s="10">
        <f t="shared" si="8"/>
        <v>0.66</v>
      </c>
      <c r="AR21" s="10">
        <f t="shared" si="9"/>
        <v>1.41</v>
      </c>
      <c r="AS21" s="10">
        <f t="shared" si="10"/>
        <v>0.97</v>
      </c>
      <c r="AT21" s="10">
        <f t="shared" si="11"/>
        <v>0.77</v>
      </c>
      <c r="AU21" s="10">
        <f t="shared" si="12"/>
        <v>1.14</v>
      </c>
      <c r="AV21" s="10">
        <f t="shared" si="13"/>
        <v>1.11</v>
      </c>
      <c r="AW21" s="10">
        <f t="shared" si="26"/>
        <v>1.08</v>
      </c>
      <c r="AX21" s="10">
        <v>4</v>
      </c>
      <c r="AY21" s="10">
        <v>6</v>
      </c>
      <c r="AZ21" s="10">
        <v>75</v>
      </c>
      <c r="BA21" s="10">
        <v>8</v>
      </c>
      <c r="BB21" s="11">
        <v>6</v>
      </c>
      <c r="BC21" s="10">
        <v>70</v>
      </c>
      <c r="BD21" s="10">
        <v>8</v>
      </c>
      <c r="BE21" s="10">
        <v>70</v>
      </c>
      <c r="BF21" s="10">
        <v>9</v>
      </c>
      <c r="BG21" s="2">
        <f t="shared" si="14"/>
        <v>0</v>
      </c>
      <c r="BH21" s="10">
        <f>IF(V21=0,BA21-AD21,AD21-BA21)</f>
        <v>0</v>
      </c>
      <c r="BI21" s="10">
        <f t="shared" si="27"/>
        <v>0</v>
      </c>
      <c r="BJ21" s="10">
        <f>IF(V21=0,BD21-AG21,AG21-BD21)</f>
        <v>-1</v>
      </c>
      <c r="BK21" s="10">
        <f t="shared" si="28"/>
        <v>1</v>
      </c>
      <c r="BL21" s="10">
        <f>IF(V21=0,BC21-AF21,AF21-BC21)</f>
        <v>10</v>
      </c>
      <c r="BM21" s="10">
        <f>IF(V21=0,AX21-AA21,AA21-AX21)</f>
        <v>0</v>
      </c>
      <c r="BN21" s="10">
        <f t="shared" si="15"/>
        <v>-0.15</v>
      </c>
      <c r="BO21" s="10">
        <f t="shared" si="16"/>
        <v>1.31</v>
      </c>
      <c r="BP21" s="10">
        <f t="shared" si="17"/>
        <v>0.83</v>
      </c>
      <c r="BQ21" s="10">
        <f t="shared" si="18"/>
        <v>0.7</v>
      </c>
      <c r="BR21" s="10">
        <f t="shared" si="19"/>
        <v>1.06</v>
      </c>
      <c r="BS21" s="10">
        <f t="shared" si="20"/>
        <v>0.63</v>
      </c>
      <c r="BT21" s="10">
        <f t="shared" si="29"/>
        <v>0.91</v>
      </c>
      <c r="BU21" s="5">
        <f>IF(C21=0,PERCENTRANK(CU:CU,CS21),PERCENTRANK(CT:CT,CS21))</f>
        <v>0.093</v>
      </c>
      <c r="BV21" s="5">
        <f>IF(C21=0,PERCENTRANK(SVO!A:A,CS21),PERCENTRANK(SVO!B:B,CS21))</f>
        <v>0.029</v>
      </c>
      <c r="BW21" s="10">
        <v>5</v>
      </c>
      <c r="BX21" s="10">
        <v>1</v>
      </c>
      <c r="BY21" s="10">
        <v>1</v>
      </c>
      <c r="BZ21" s="10">
        <v>3</v>
      </c>
      <c r="CA21" s="10">
        <v>5</v>
      </c>
      <c r="CB21" s="10">
        <v>1</v>
      </c>
      <c r="CC21" s="10">
        <v>1</v>
      </c>
      <c r="CD21" s="10">
        <v>5</v>
      </c>
      <c r="CE21" s="10">
        <v>4</v>
      </c>
      <c r="CF21" s="10">
        <v>2</v>
      </c>
      <c r="CG21" s="10">
        <v>1</v>
      </c>
      <c r="CH21" s="10">
        <v>4</v>
      </c>
      <c r="CI21" s="10">
        <v>1</v>
      </c>
      <c r="CJ21" s="10">
        <v>5</v>
      </c>
      <c r="CK21" s="10">
        <v>3</v>
      </c>
      <c r="CL21" s="10">
        <v>1</v>
      </c>
      <c r="CM21" s="10">
        <v>5</v>
      </c>
      <c r="CN21" s="10">
        <v>1</v>
      </c>
      <c r="CO21" s="16">
        <f t="shared" si="21"/>
        <v>1.3333333333333333</v>
      </c>
      <c r="CP21" s="16">
        <f t="shared" si="22"/>
        <v>4.5</v>
      </c>
      <c r="CQ21" s="5">
        <v>10.281054</v>
      </c>
      <c r="CR21" s="5">
        <v>6.982536566777995</v>
      </c>
      <c r="CS21" s="5">
        <f>D21+(1-(CQ21/110.72))</f>
        <v>6.907143659682081</v>
      </c>
      <c r="CT21" s="5">
        <f>IF(C21=1,CS21,"")</f>
      </c>
      <c r="CU21" s="5">
        <f>IF(C21=0,CS21,"")</f>
        <v>6.907143659682081</v>
      </c>
      <c r="CV21" s="6">
        <v>0</v>
      </c>
      <c r="CW21" s="5">
        <v>55</v>
      </c>
      <c r="CX21" s="5">
        <v>9.912449460452303</v>
      </c>
      <c r="CY21" s="5">
        <f>IF(ISBLANK(BA21),"",BA21-D21)</f>
        <v>2</v>
      </c>
      <c r="CZ21" s="2">
        <f>BC21-(BU21*100)</f>
        <v>60.7</v>
      </c>
    </row>
    <row r="22" spans="1:104" ht="15">
      <c r="A22" s="14">
        <v>37413.8125</v>
      </c>
      <c r="B22" s="10">
        <v>131</v>
      </c>
      <c r="C22" s="10">
        <v>0</v>
      </c>
      <c r="D22" s="10">
        <v>6</v>
      </c>
      <c r="E22" s="10">
        <v>10</v>
      </c>
      <c r="F22" s="10">
        <v>3</v>
      </c>
      <c r="G22" s="12">
        <v>1</v>
      </c>
      <c r="H22" s="10">
        <v>2</v>
      </c>
      <c r="I22" s="10">
        <v>6</v>
      </c>
      <c r="J22" s="10">
        <v>75</v>
      </c>
      <c r="K22" s="10">
        <v>7</v>
      </c>
      <c r="L22" s="10">
        <v>6</v>
      </c>
      <c r="M22" s="10">
        <v>90</v>
      </c>
      <c r="N22" s="10">
        <v>4</v>
      </c>
      <c r="O22" s="10">
        <v>30</v>
      </c>
      <c r="P22" s="10"/>
      <c r="Q22" s="10">
        <f t="shared" si="0"/>
        <v>3</v>
      </c>
      <c r="R22" s="10">
        <f t="shared" si="1"/>
        <v>1.29</v>
      </c>
      <c r="S22" s="10">
        <f t="shared" si="2"/>
        <v>-0.2</v>
      </c>
      <c r="T22" s="10">
        <f t="shared" si="3"/>
        <v>0.92</v>
      </c>
      <c r="U22" s="10">
        <f t="shared" si="4"/>
        <v>0.65</v>
      </c>
      <c r="V22" s="10">
        <f t="shared" si="5"/>
        <v>1.11</v>
      </c>
      <c r="W22" s="10">
        <f t="shared" si="6"/>
        <v>1.53</v>
      </c>
      <c r="X22" s="10">
        <f t="shared" si="23"/>
        <v>0.8</v>
      </c>
      <c r="Y22" s="10">
        <v>6</v>
      </c>
      <c r="Z22" s="10">
        <v>10</v>
      </c>
      <c r="AA22" s="10">
        <v>3</v>
      </c>
      <c r="AB22" s="10">
        <v>6</v>
      </c>
      <c r="AC22" s="10">
        <v>87</v>
      </c>
      <c r="AD22" s="10">
        <v>7</v>
      </c>
      <c r="AE22" s="10">
        <v>6</v>
      </c>
      <c r="AF22" s="10">
        <v>90</v>
      </c>
      <c r="AG22" s="10">
        <v>7</v>
      </c>
      <c r="AH22" s="10">
        <v>85</v>
      </c>
      <c r="AI22" s="10">
        <v>5</v>
      </c>
      <c r="AJ22" s="10">
        <f t="shared" si="7"/>
        <v>0</v>
      </c>
      <c r="AK22" s="10">
        <f>IF(C22=0,AD22-K22,K22-AD22)</f>
        <v>0</v>
      </c>
      <c r="AL22" s="10">
        <f t="shared" si="24"/>
        <v>0</v>
      </c>
      <c r="AM22" s="10">
        <f>IF(C22=0,AG22-N22,N22-AG22)</f>
        <v>3</v>
      </c>
      <c r="AN22" s="10">
        <f t="shared" si="25"/>
        <v>3</v>
      </c>
      <c r="AO22" s="10">
        <f>IF(C22=0,AF22-M22,M22-AF22)</f>
        <v>0</v>
      </c>
      <c r="AP22" s="10">
        <f>IF(C22=0,AA22-H22,H22-AA22)</f>
        <v>1</v>
      </c>
      <c r="AQ22" s="10">
        <f t="shared" si="8"/>
        <v>0.09</v>
      </c>
      <c r="AR22" s="10">
        <f t="shared" si="9"/>
        <v>0.68</v>
      </c>
      <c r="AS22" s="10">
        <f t="shared" si="10"/>
        <v>0.97</v>
      </c>
      <c r="AT22" s="10">
        <f t="shared" si="11"/>
        <v>1.2</v>
      </c>
      <c r="AU22" s="10">
        <f t="shared" si="12"/>
        <v>1.14</v>
      </c>
      <c r="AV22" s="10">
        <f t="shared" si="13"/>
        <v>1.51</v>
      </c>
      <c r="AW22" s="10">
        <f t="shared" si="26"/>
        <v>1.1</v>
      </c>
      <c r="AX22" s="10">
        <v>3</v>
      </c>
      <c r="AY22" s="10">
        <v>6</v>
      </c>
      <c r="AZ22" s="10">
        <v>87</v>
      </c>
      <c r="BA22" s="10">
        <v>8</v>
      </c>
      <c r="BB22" s="11">
        <v>6</v>
      </c>
      <c r="BC22" s="10">
        <v>80</v>
      </c>
      <c r="BD22" s="10">
        <v>6</v>
      </c>
      <c r="BE22" s="10">
        <v>50</v>
      </c>
      <c r="BF22" s="10">
        <v>5</v>
      </c>
      <c r="BG22" s="2">
        <f t="shared" si="14"/>
        <v>2</v>
      </c>
      <c r="BH22" s="10">
        <f>IF(V22=0,BA22-AD22,AD22-BA22)</f>
        <v>-1</v>
      </c>
      <c r="BI22" s="10">
        <f t="shared" si="27"/>
        <v>1</v>
      </c>
      <c r="BJ22" s="10">
        <f>IF(V22=0,BD22-AG22,AG22-BD22)</f>
        <v>1</v>
      </c>
      <c r="BK22" s="10">
        <f t="shared" si="28"/>
        <v>1</v>
      </c>
      <c r="BL22" s="10">
        <f>IF(V22=0,BC22-AF22,AF22-BC22)</f>
        <v>10</v>
      </c>
      <c r="BM22" s="10">
        <f>IF(V22=0,AX22-AA22,AA22-AX22)</f>
        <v>0</v>
      </c>
      <c r="BN22" s="10">
        <f t="shared" si="15"/>
        <v>1.64</v>
      </c>
      <c r="BO22" s="10">
        <f t="shared" si="16"/>
        <v>0.58</v>
      </c>
      <c r="BP22" s="10">
        <f t="shared" si="17"/>
        <v>0.83</v>
      </c>
      <c r="BQ22" s="10">
        <f t="shared" si="18"/>
        <v>1.16</v>
      </c>
      <c r="BR22" s="10">
        <f t="shared" si="19"/>
        <v>1.06</v>
      </c>
      <c r="BS22" s="10">
        <f t="shared" si="20"/>
        <v>1.01</v>
      </c>
      <c r="BT22" s="10">
        <f t="shared" si="29"/>
        <v>0.93</v>
      </c>
      <c r="BU22" s="5">
        <f>IF(C22=0,PERCENTRANK(CU:CU,CS22),PERCENTRANK(CT:CT,CS22))</f>
        <v>0.125</v>
      </c>
      <c r="BV22" s="5">
        <f>IF(C22=0,PERCENTRANK(SVO!A:A,CS22),PERCENTRANK(SVO!B:B,CS22))</f>
        <v>0.038</v>
      </c>
      <c r="BW22" s="10">
        <v>4</v>
      </c>
      <c r="BX22" s="10">
        <v>1</v>
      </c>
      <c r="BY22" s="10">
        <v>1</v>
      </c>
      <c r="BZ22" s="10">
        <v>4</v>
      </c>
      <c r="CA22" s="10">
        <v>4</v>
      </c>
      <c r="CB22" s="10">
        <v>1</v>
      </c>
      <c r="CC22" s="10">
        <v>1</v>
      </c>
      <c r="CD22" s="10">
        <v>2</v>
      </c>
      <c r="CE22" s="10">
        <v>4</v>
      </c>
      <c r="CF22" s="10">
        <v>1</v>
      </c>
      <c r="CG22" s="10">
        <v>1</v>
      </c>
      <c r="CH22" s="10">
        <v>3</v>
      </c>
      <c r="CI22" s="10">
        <v>1</v>
      </c>
      <c r="CJ22" s="10">
        <v>5</v>
      </c>
      <c r="CK22" s="10">
        <v>1</v>
      </c>
      <c r="CL22" s="10">
        <v>1</v>
      </c>
      <c r="CM22" s="10">
        <v>3</v>
      </c>
      <c r="CN22" s="10">
        <v>1</v>
      </c>
      <c r="CO22" s="16">
        <f t="shared" si="21"/>
        <v>1</v>
      </c>
      <c r="CP22" s="16">
        <f t="shared" si="22"/>
        <v>3.625</v>
      </c>
      <c r="CQ22" s="5">
        <v>2.2810539999999992</v>
      </c>
      <c r="CR22" s="5">
        <v>6.99612539393288</v>
      </c>
      <c r="CS22" s="5">
        <f>D22+(1-(CQ22/110.72))</f>
        <v>6.979397994942197</v>
      </c>
      <c r="CT22" s="5">
        <f>IF(C22=1,CS22,"")</f>
      </c>
      <c r="CU22" s="5">
        <f>IF(C22=0,CS22,"")</f>
        <v>6.979397994942197</v>
      </c>
      <c r="CV22" s="6">
        <v>0</v>
      </c>
      <c r="CW22" s="5">
        <v>48</v>
      </c>
      <c r="CX22" s="5">
        <v>8.934827043570568</v>
      </c>
      <c r="CY22" s="5">
        <f>IF(ISBLANK(BA22),"",BA22-D22)</f>
        <v>2</v>
      </c>
      <c r="CZ22" s="2">
        <f>BC22-(BU22*100)</f>
        <v>67.5</v>
      </c>
    </row>
    <row r="23" spans="1:104" ht="15">
      <c r="A23" s="14">
        <v>37413.8125</v>
      </c>
      <c r="B23" s="10">
        <v>132</v>
      </c>
      <c r="C23" s="10">
        <v>1</v>
      </c>
      <c r="D23" s="10">
        <v>2</v>
      </c>
      <c r="E23" s="10">
        <v>26</v>
      </c>
      <c r="F23" s="10">
        <v>2</v>
      </c>
      <c r="G23" s="12">
        <v>6</v>
      </c>
      <c r="H23" s="10">
        <v>0</v>
      </c>
      <c r="I23" s="10">
        <v>3</v>
      </c>
      <c r="J23" s="10">
        <v>50</v>
      </c>
      <c r="K23" s="10">
        <v>2</v>
      </c>
      <c r="L23" s="10">
        <v>5</v>
      </c>
      <c r="M23" s="10">
        <v>50</v>
      </c>
      <c r="N23" s="10">
        <v>2</v>
      </c>
      <c r="O23" s="10">
        <v>100</v>
      </c>
      <c r="P23" s="10">
        <v>2</v>
      </c>
      <c r="Q23" s="10">
        <f t="shared" si="0"/>
        <v>0</v>
      </c>
      <c r="R23" s="10">
        <f t="shared" si="1"/>
        <v>-0.31</v>
      </c>
      <c r="S23" s="10">
        <f t="shared" si="2"/>
        <v>-1.83</v>
      </c>
      <c r="T23" s="10">
        <f t="shared" si="3"/>
        <v>-1.4</v>
      </c>
      <c r="U23" s="10">
        <f t="shared" si="4"/>
        <v>-0.67</v>
      </c>
      <c r="V23" s="10">
        <f t="shared" si="5"/>
        <v>0.29</v>
      </c>
      <c r="W23" s="10">
        <f t="shared" si="6"/>
        <v>-0.6</v>
      </c>
      <c r="X23" s="10">
        <f t="shared" si="23"/>
        <v>-0.84</v>
      </c>
      <c r="Y23" s="10">
        <v>2</v>
      </c>
      <c r="Z23" s="10">
        <v>26</v>
      </c>
      <c r="AA23" s="10">
        <v>2</v>
      </c>
      <c r="AB23" s="10">
        <v>3</v>
      </c>
      <c r="AC23" s="10">
        <v>50</v>
      </c>
      <c r="AD23" s="10">
        <v>4</v>
      </c>
      <c r="AE23" s="10">
        <v>5</v>
      </c>
      <c r="AF23" s="10">
        <v>50</v>
      </c>
      <c r="AG23" s="10">
        <v>2</v>
      </c>
      <c r="AH23" s="10">
        <v>50</v>
      </c>
      <c r="AI23" s="10">
        <v>2</v>
      </c>
      <c r="AJ23" s="10">
        <f t="shared" si="7"/>
        <v>2</v>
      </c>
      <c r="AK23" s="10">
        <f>IF(C23=0,AD23-K23,K23-AD23)</f>
        <v>-2</v>
      </c>
      <c r="AL23" s="10">
        <f t="shared" si="24"/>
        <v>2</v>
      </c>
      <c r="AM23" s="10">
        <f>IF(C23=0,AG23-N23,N23-AG23)</f>
        <v>0</v>
      </c>
      <c r="AN23" s="10">
        <f t="shared" si="25"/>
        <v>0</v>
      </c>
      <c r="AO23" s="10">
        <f>IF(C23=0,AF23-M23,M23-AF23)</f>
        <v>0</v>
      </c>
      <c r="AP23" s="10">
        <f>IF(C23=0,AA23-H23,H23-AA23)</f>
        <v>-2</v>
      </c>
      <c r="AQ23" s="10">
        <f t="shared" si="8"/>
        <v>1.23</v>
      </c>
      <c r="AR23" s="10">
        <f t="shared" si="9"/>
        <v>-0.05</v>
      </c>
      <c r="AS23" s="10">
        <f t="shared" si="10"/>
        <v>-0.6</v>
      </c>
      <c r="AT23" s="10">
        <f t="shared" si="11"/>
        <v>-0.13</v>
      </c>
      <c r="AU23" s="10">
        <f t="shared" si="12"/>
        <v>0.58</v>
      </c>
      <c r="AV23" s="10">
        <f t="shared" si="13"/>
        <v>-0.07</v>
      </c>
      <c r="AW23" s="10">
        <f t="shared" si="26"/>
        <v>-0.05</v>
      </c>
      <c r="AX23" s="10">
        <v>2</v>
      </c>
      <c r="AY23" s="10">
        <v>4</v>
      </c>
      <c r="AZ23" s="10">
        <v>50</v>
      </c>
      <c r="BA23" s="10">
        <v>4</v>
      </c>
      <c r="BB23" s="11">
        <v>4</v>
      </c>
      <c r="BC23" s="10">
        <v>50</v>
      </c>
      <c r="BD23" s="10">
        <v>2</v>
      </c>
      <c r="BE23" s="10">
        <v>50</v>
      </c>
      <c r="BF23" s="10">
        <v>2</v>
      </c>
      <c r="BG23" s="2">
        <f t="shared" si="14"/>
        <v>2</v>
      </c>
      <c r="BH23" s="10">
        <f>IF(V23=0,BA23-AD23,AD23-BA23)</f>
        <v>0</v>
      </c>
      <c r="BI23" s="10">
        <f t="shared" si="27"/>
        <v>0</v>
      </c>
      <c r="BJ23" s="10">
        <f>IF(V23=0,BD23-AG23,AG23-BD23)</f>
        <v>0</v>
      </c>
      <c r="BK23" s="10">
        <f t="shared" si="28"/>
        <v>0</v>
      </c>
      <c r="BL23" s="10">
        <f>IF(V23=0,BC23-AF23,AF23-BC23)</f>
        <v>0</v>
      </c>
      <c r="BM23" s="10">
        <f>IF(V23=0,AX23-AA23,AA23-AX23)</f>
        <v>0</v>
      </c>
      <c r="BN23" s="10">
        <f t="shared" si="15"/>
        <v>1.64</v>
      </c>
      <c r="BO23" s="10">
        <f t="shared" si="16"/>
        <v>-0.15</v>
      </c>
      <c r="BP23" s="10">
        <f t="shared" si="17"/>
        <v>-0.33</v>
      </c>
      <c r="BQ23" s="10">
        <f t="shared" si="18"/>
        <v>-0.26</v>
      </c>
      <c r="BR23" s="10">
        <f t="shared" si="19"/>
        <v>-0.2</v>
      </c>
      <c r="BS23" s="10">
        <f t="shared" si="20"/>
        <v>-0.12</v>
      </c>
      <c r="BT23" s="10">
        <f t="shared" si="29"/>
        <v>-0.21</v>
      </c>
      <c r="BU23" s="5">
        <f>IF(C23=0,PERCENTRANK(CU:CU,CS23),PERCENTRANK(CT:CT,CS23))</f>
        <v>0.564</v>
      </c>
      <c r="BV23" s="5">
        <f>IF(C23=0,PERCENTRANK(SVO!A:A,CS23),PERCENTRANK(SVO!B:B,CS23))</f>
        <v>0.587</v>
      </c>
      <c r="BW23" s="10">
        <v>5</v>
      </c>
      <c r="BX23" s="10">
        <v>2</v>
      </c>
      <c r="BY23" s="10">
        <v>2</v>
      </c>
      <c r="BZ23" s="10">
        <v>2</v>
      </c>
      <c r="CA23" s="10">
        <v>2</v>
      </c>
      <c r="CB23" s="10">
        <v>1</v>
      </c>
      <c r="CC23" s="10">
        <v>1</v>
      </c>
      <c r="CD23" s="10">
        <v>1</v>
      </c>
      <c r="CE23" s="10">
        <v>1</v>
      </c>
      <c r="CF23" s="10">
        <v>1</v>
      </c>
      <c r="CG23" s="10">
        <v>1</v>
      </c>
      <c r="CH23" s="10">
        <v>1</v>
      </c>
      <c r="CI23" s="10">
        <v>1</v>
      </c>
      <c r="CJ23" s="10">
        <v>3</v>
      </c>
      <c r="CK23" s="10">
        <v>1</v>
      </c>
      <c r="CL23" s="10">
        <v>2</v>
      </c>
      <c r="CM23" s="10">
        <v>3</v>
      </c>
      <c r="CN23" s="10">
        <v>1</v>
      </c>
      <c r="CO23" s="16">
        <f t="shared" si="21"/>
        <v>1.2222222222222223</v>
      </c>
      <c r="CP23" s="16">
        <f t="shared" si="22"/>
        <v>2.25</v>
      </c>
      <c r="CQ23" s="5">
        <v>13.718946</v>
      </c>
      <c r="CR23" s="5">
        <v>2.97669695175735</v>
      </c>
      <c r="CS23" s="5">
        <f>D23+(1-(CQ23/110.72))</f>
        <v>2.8760933345375723</v>
      </c>
      <c r="CT23" s="5">
        <f>IF(C23=1,CS23,"")</f>
        <v>2.8760933345375723</v>
      </c>
      <c r="CU23" s="5">
        <f>IF(C23=0,CS23,"")</f>
      </c>
      <c r="CV23" s="6">
        <v>1</v>
      </c>
      <c r="CW23" s="5">
        <v>10</v>
      </c>
      <c r="CX23" s="5">
        <v>1</v>
      </c>
      <c r="CY23" s="5">
        <f>IF(ISBLANK(BA23),"",BA23-D23)</f>
        <v>2</v>
      </c>
      <c r="CZ23" s="2">
        <f>BC23-(BU23*100)</f>
        <v>-6.3999999999999915</v>
      </c>
    </row>
    <row r="24" spans="1:104" ht="15">
      <c r="A24" s="14">
        <v>37413.8125</v>
      </c>
      <c r="B24" s="10">
        <v>133</v>
      </c>
      <c r="C24" s="10">
        <v>0</v>
      </c>
      <c r="D24" s="10">
        <v>9</v>
      </c>
      <c r="E24" s="10">
        <v>6</v>
      </c>
      <c r="F24" s="10">
        <v>4</v>
      </c>
      <c r="G24" s="12">
        <v>8</v>
      </c>
      <c r="H24" s="10">
        <v>4</v>
      </c>
      <c r="I24" s="10">
        <v>4</v>
      </c>
      <c r="J24" s="10">
        <v>45</v>
      </c>
      <c r="K24" s="10">
        <v>8</v>
      </c>
      <c r="L24" s="10">
        <v>5</v>
      </c>
      <c r="M24" s="10">
        <v>30</v>
      </c>
      <c r="N24" s="10">
        <v>9</v>
      </c>
      <c r="O24" s="10">
        <v>50</v>
      </c>
      <c r="P24" s="10">
        <v>8</v>
      </c>
      <c r="Q24" s="10">
        <f t="shared" si="0"/>
        <v>-1</v>
      </c>
      <c r="R24" s="10">
        <f t="shared" si="1"/>
        <v>-0.84</v>
      </c>
      <c r="S24" s="10">
        <f t="shared" si="2"/>
        <v>1.43</v>
      </c>
      <c r="T24" s="10">
        <f t="shared" si="3"/>
        <v>-0.63</v>
      </c>
      <c r="U24" s="10">
        <f t="shared" si="4"/>
        <v>-0.93</v>
      </c>
      <c r="V24" s="10">
        <f t="shared" si="5"/>
        <v>0.29</v>
      </c>
      <c r="W24" s="10">
        <f t="shared" si="6"/>
        <v>-1.66</v>
      </c>
      <c r="X24" s="10">
        <f t="shared" si="23"/>
        <v>-0.3</v>
      </c>
      <c r="Y24" s="10">
        <v>9</v>
      </c>
      <c r="Z24" s="10">
        <v>6</v>
      </c>
      <c r="AA24" s="10">
        <v>4</v>
      </c>
      <c r="AB24" s="10">
        <v>4</v>
      </c>
      <c r="AC24" s="10">
        <v>47</v>
      </c>
      <c r="AD24" s="10">
        <v>8</v>
      </c>
      <c r="AE24" s="10">
        <v>3</v>
      </c>
      <c r="AF24" s="10">
        <v>20</v>
      </c>
      <c r="AG24" s="10">
        <v>9</v>
      </c>
      <c r="AH24" s="10">
        <v>50</v>
      </c>
      <c r="AI24" s="10">
        <v>9</v>
      </c>
      <c r="AJ24" s="10">
        <f t="shared" si="7"/>
        <v>-1</v>
      </c>
      <c r="AK24" s="10">
        <f>IF(C24=0,AD24-K24,K24-AD24)</f>
        <v>0</v>
      </c>
      <c r="AL24" s="10">
        <f t="shared" si="24"/>
        <v>0</v>
      </c>
      <c r="AM24" s="10">
        <f>IF(C24=0,AG24-N24,N24-AG24)</f>
        <v>0</v>
      </c>
      <c r="AN24" s="10">
        <f t="shared" si="25"/>
        <v>0</v>
      </c>
      <c r="AO24" s="10">
        <f>IF(C24=0,AF24-M24,M24-AF24)</f>
        <v>-10</v>
      </c>
      <c r="AP24" s="10">
        <f>IF(C24=0,AA24-H24,H24-AA24)</f>
        <v>0</v>
      </c>
      <c r="AQ24" s="10">
        <f t="shared" si="8"/>
        <v>-0.47</v>
      </c>
      <c r="AR24" s="10">
        <f t="shared" si="9"/>
        <v>1.41</v>
      </c>
      <c r="AS24" s="10">
        <f t="shared" si="10"/>
        <v>-0.08</v>
      </c>
      <c r="AT24" s="10">
        <f t="shared" si="11"/>
        <v>-0.24</v>
      </c>
      <c r="AU24" s="10">
        <f t="shared" si="12"/>
        <v>-0.55</v>
      </c>
      <c r="AV24" s="10">
        <f t="shared" si="13"/>
        <v>-1.25</v>
      </c>
      <c r="AW24" s="10">
        <f t="shared" si="26"/>
        <v>-0.14</v>
      </c>
      <c r="AX24" s="10">
        <v>4</v>
      </c>
      <c r="AY24" s="10">
        <v>3</v>
      </c>
      <c r="AZ24" s="10">
        <v>37</v>
      </c>
      <c r="BA24" s="10">
        <v>7</v>
      </c>
      <c r="BB24" s="11">
        <v>2</v>
      </c>
      <c r="BC24" s="10">
        <v>20</v>
      </c>
      <c r="BD24" s="10">
        <v>9</v>
      </c>
      <c r="BE24" s="10">
        <v>50</v>
      </c>
      <c r="BF24" s="10">
        <v>9</v>
      </c>
      <c r="BG24" s="2">
        <f t="shared" si="14"/>
        <v>-2</v>
      </c>
      <c r="BH24" s="10">
        <f>IF(V24=0,BA24-AD24,AD24-BA24)</f>
        <v>1</v>
      </c>
      <c r="BI24" s="10">
        <f t="shared" si="27"/>
        <v>1</v>
      </c>
      <c r="BJ24" s="10">
        <f>IF(V24=0,BD24-AG24,AG24-BD24)</f>
        <v>0</v>
      </c>
      <c r="BK24" s="10">
        <f t="shared" si="28"/>
        <v>0</v>
      </c>
      <c r="BL24" s="10">
        <f>IF(V24=0,BC24-AF24,AF24-BC24)</f>
        <v>0</v>
      </c>
      <c r="BM24" s="10">
        <f>IF(V24=0,AX24-AA24,AA24-AX24)</f>
        <v>0</v>
      </c>
      <c r="BN24" s="10">
        <f t="shared" si="15"/>
        <v>-1.94</v>
      </c>
      <c r="BO24" s="10">
        <f t="shared" si="16"/>
        <v>1.31</v>
      </c>
      <c r="BP24" s="10">
        <f t="shared" si="17"/>
        <v>-0.91</v>
      </c>
      <c r="BQ24" s="10">
        <f t="shared" si="18"/>
        <v>-0.76</v>
      </c>
      <c r="BR24" s="10">
        <f t="shared" si="19"/>
        <v>-1.47</v>
      </c>
      <c r="BS24" s="10">
        <f t="shared" si="20"/>
        <v>-1.25</v>
      </c>
      <c r="BT24" s="10">
        <f t="shared" si="29"/>
        <v>-0.62</v>
      </c>
      <c r="BU24" s="5">
        <f>IF(C24=0,PERCENTRANK(CU:CU,CS24),PERCENTRANK(CT:CT,CS24))</f>
        <v>0.593</v>
      </c>
      <c r="BV24" s="5">
        <f>IF(C24=0,PERCENTRANK(SVO!A:A,CS24),PERCENTRANK(SVO!B:B,CS24))</f>
        <v>0.661</v>
      </c>
      <c r="BW24" s="10">
        <v>3</v>
      </c>
      <c r="BX24" s="10">
        <v>5</v>
      </c>
      <c r="BY24" s="10">
        <v>4</v>
      </c>
      <c r="BZ24" s="10">
        <v>1</v>
      </c>
      <c r="CA24" s="10">
        <v>2</v>
      </c>
      <c r="CB24" s="10">
        <v>4</v>
      </c>
      <c r="CC24" s="10">
        <v>4</v>
      </c>
      <c r="CD24" s="10">
        <v>1</v>
      </c>
      <c r="CE24" s="10">
        <v>2</v>
      </c>
      <c r="CF24" s="10">
        <v>4</v>
      </c>
      <c r="CG24" s="10">
        <v>1</v>
      </c>
      <c r="CH24" s="10">
        <v>1</v>
      </c>
      <c r="CI24" s="10">
        <v>1</v>
      </c>
      <c r="CJ24" s="10">
        <v>2</v>
      </c>
      <c r="CK24" s="10">
        <v>4</v>
      </c>
      <c r="CL24" s="10">
        <v>4</v>
      </c>
      <c r="CM24" s="10">
        <v>2</v>
      </c>
      <c r="CN24" s="10">
        <v>2</v>
      </c>
      <c r="CO24" s="16">
        <f t="shared" si="21"/>
        <v>3.2222222222222223</v>
      </c>
      <c r="CP24" s="16">
        <f t="shared" si="22"/>
        <v>1.75</v>
      </c>
      <c r="CQ24" s="5">
        <v>6.281053999999999</v>
      </c>
      <c r="CR24" s="5">
        <v>9.989330980355438</v>
      </c>
      <c r="CS24" s="5">
        <f>D24+(1-(CQ24/110.72))</f>
        <v>9.943270827312139</v>
      </c>
      <c r="CT24" s="5">
        <f>IF(C24=1,CS24,"")</f>
      </c>
      <c r="CU24" s="5">
        <f>IF(C24=0,CS24,"")</f>
        <v>9.943270827312139</v>
      </c>
      <c r="CV24" s="6">
        <v>1</v>
      </c>
      <c r="CW24" s="5">
        <v>54</v>
      </c>
      <c r="CX24" s="5">
        <v>9.934827043570568</v>
      </c>
      <c r="CY24" s="5">
        <f>IF(ISBLANK(BA24),"",BA24-D24)</f>
        <v>-2</v>
      </c>
      <c r="CZ24" s="2">
        <f>BC24-(BU24*100)</f>
        <v>-39.3</v>
      </c>
    </row>
    <row r="25" spans="1:104" ht="15">
      <c r="A25" s="14">
        <v>37413.8125</v>
      </c>
      <c r="B25" s="10">
        <v>134</v>
      </c>
      <c r="C25" s="10">
        <v>1</v>
      </c>
      <c r="D25" s="10">
        <v>2</v>
      </c>
      <c r="E25" s="10">
        <v>12</v>
      </c>
      <c r="F25" s="10">
        <v>4</v>
      </c>
      <c r="G25" s="12">
        <v>8</v>
      </c>
      <c r="H25" s="10">
        <v>3</v>
      </c>
      <c r="I25" s="10">
        <v>5</v>
      </c>
      <c r="J25" s="10">
        <v>63</v>
      </c>
      <c r="K25" s="10">
        <v>7</v>
      </c>
      <c r="L25" s="10">
        <v>4</v>
      </c>
      <c r="M25" s="10">
        <v>80</v>
      </c>
      <c r="N25" s="10">
        <v>4</v>
      </c>
      <c r="O25" s="10">
        <v>50</v>
      </c>
      <c r="P25" s="10">
        <v>4</v>
      </c>
      <c r="Q25" s="10">
        <f t="shared" si="0"/>
        <v>3</v>
      </c>
      <c r="R25" s="10">
        <f t="shared" si="1"/>
        <v>1.29</v>
      </c>
      <c r="S25" s="10">
        <f t="shared" si="2"/>
        <v>0.62</v>
      </c>
      <c r="T25" s="10">
        <f t="shared" si="3"/>
        <v>0.15</v>
      </c>
      <c r="U25" s="10">
        <f t="shared" si="4"/>
        <v>0.02</v>
      </c>
      <c r="V25" s="10">
        <f t="shared" si="5"/>
        <v>-0.53</v>
      </c>
      <c r="W25" s="10">
        <f t="shared" si="6"/>
        <v>1</v>
      </c>
      <c r="X25" s="10">
        <f t="shared" si="23"/>
        <v>0.25</v>
      </c>
      <c r="Y25" s="10">
        <v>2</v>
      </c>
      <c r="Z25" s="10">
        <v>12</v>
      </c>
      <c r="AA25" s="10">
        <v>2</v>
      </c>
      <c r="AB25" s="10">
        <v>4</v>
      </c>
      <c r="AC25" s="10">
        <v>37</v>
      </c>
      <c r="AD25" s="10">
        <v>3</v>
      </c>
      <c r="AE25" s="10">
        <v>3</v>
      </c>
      <c r="AF25" s="10">
        <v>50</v>
      </c>
      <c r="AG25" s="10">
        <v>3</v>
      </c>
      <c r="AH25" s="10">
        <v>50</v>
      </c>
      <c r="AI25" s="10">
        <v>2</v>
      </c>
      <c r="AJ25" s="10">
        <f t="shared" si="7"/>
        <v>0</v>
      </c>
      <c r="AK25" s="10">
        <f>IF(C25=0,AD25-K25,K25-AD25)</f>
        <v>4</v>
      </c>
      <c r="AL25" s="10">
        <f t="shared" si="24"/>
        <v>4</v>
      </c>
      <c r="AM25" s="10">
        <f>IF(C25=0,AG25-N25,N25-AG25)</f>
        <v>1</v>
      </c>
      <c r="AN25" s="10">
        <f t="shared" si="25"/>
        <v>1</v>
      </c>
      <c r="AO25" s="10">
        <f>IF(C25=0,AF25-M25,M25-AF25)</f>
        <v>30</v>
      </c>
      <c r="AP25" s="10">
        <f>IF(C25=0,AA25-H25,H25-AA25)</f>
        <v>1</v>
      </c>
      <c r="AQ25" s="10">
        <f t="shared" si="8"/>
        <v>0.09</v>
      </c>
      <c r="AR25" s="10">
        <f t="shared" si="9"/>
        <v>-0.05</v>
      </c>
      <c r="AS25" s="10">
        <f t="shared" si="10"/>
        <v>-0.08</v>
      </c>
      <c r="AT25" s="10">
        <f t="shared" si="11"/>
        <v>-0.6</v>
      </c>
      <c r="AU25" s="10">
        <f t="shared" si="12"/>
        <v>-0.55</v>
      </c>
      <c r="AV25" s="10">
        <f t="shared" si="13"/>
        <v>-0.07</v>
      </c>
      <c r="AW25" s="10">
        <f t="shared" si="26"/>
        <v>-0.27</v>
      </c>
      <c r="AX25" s="10">
        <v>4</v>
      </c>
      <c r="AY25" s="10">
        <v>6</v>
      </c>
      <c r="AZ25" s="10">
        <v>75</v>
      </c>
      <c r="BA25" s="10">
        <v>3</v>
      </c>
      <c r="BB25" s="11">
        <v>5</v>
      </c>
      <c r="BC25" s="10">
        <v>70</v>
      </c>
      <c r="BD25" s="10">
        <v>2</v>
      </c>
      <c r="BE25" s="10">
        <v>55</v>
      </c>
      <c r="BF25" s="10">
        <v>1</v>
      </c>
      <c r="BG25" s="2">
        <f t="shared" si="14"/>
        <v>1</v>
      </c>
      <c r="BH25" s="10">
        <f>IF(V25=0,BA25-AD25,AD25-BA25)</f>
        <v>0</v>
      </c>
      <c r="BI25" s="10">
        <f t="shared" si="27"/>
        <v>0</v>
      </c>
      <c r="BJ25" s="10">
        <f>IF(V25=0,BD25-AG25,AG25-BD25)</f>
        <v>1</v>
      </c>
      <c r="BK25" s="10">
        <f t="shared" si="28"/>
        <v>1</v>
      </c>
      <c r="BL25" s="10">
        <f>IF(V25=0,BC25-AF25,AF25-BC25)</f>
        <v>-20</v>
      </c>
      <c r="BM25" s="10">
        <f>IF(V25=0,AX25-AA25,AA25-AX25)</f>
        <v>-2</v>
      </c>
      <c r="BN25" s="10">
        <f t="shared" si="15"/>
        <v>0.75</v>
      </c>
      <c r="BO25" s="10">
        <f t="shared" si="16"/>
        <v>1.31</v>
      </c>
      <c r="BP25" s="10">
        <f t="shared" si="17"/>
        <v>0.83</v>
      </c>
      <c r="BQ25" s="10">
        <f t="shared" si="18"/>
        <v>0.7</v>
      </c>
      <c r="BR25" s="10">
        <f t="shared" si="19"/>
        <v>0.43</v>
      </c>
      <c r="BS25" s="10">
        <f t="shared" si="20"/>
        <v>0.63</v>
      </c>
      <c r="BT25" s="10">
        <f t="shared" si="29"/>
        <v>0.78</v>
      </c>
      <c r="BU25" s="5">
        <f>IF(C25=0,PERCENTRANK(CU:CU,CS25),PERCENTRANK(CT:CT,CS25))</f>
        <v>0.774</v>
      </c>
      <c r="BV25" s="5">
        <f>IF(C25=0,PERCENTRANK(SVO!A:A,CS25),PERCENTRANK(SVO!B:B,CS25))</f>
        <v>0.838</v>
      </c>
      <c r="BW25" s="10">
        <v>5</v>
      </c>
      <c r="BX25" s="10">
        <v>1</v>
      </c>
      <c r="BY25" s="10">
        <v>1</v>
      </c>
      <c r="BZ25" s="10">
        <v>5</v>
      </c>
      <c r="CA25" s="10">
        <v>5</v>
      </c>
      <c r="CB25" s="10">
        <v>1</v>
      </c>
      <c r="CC25" s="10">
        <v>1</v>
      </c>
      <c r="CD25" s="10">
        <v>1</v>
      </c>
      <c r="CE25" s="10">
        <v>1</v>
      </c>
      <c r="CF25" s="10">
        <v>4</v>
      </c>
      <c r="CG25" s="10">
        <v>1</v>
      </c>
      <c r="CH25" s="10">
        <v>1</v>
      </c>
      <c r="CI25" s="10">
        <v>1</v>
      </c>
      <c r="CJ25" s="10">
        <v>4</v>
      </c>
      <c r="CK25" s="10">
        <v>1</v>
      </c>
      <c r="CL25" s="10">
        <v>2</v>
      </c>
      <c r="CM25" s="10">
        <v>4</v>
      </c>
      <c r="CN25" s="10">
        <v>1</v>
      </c>
      <c r="CO25" s="16">
        <f t="shared" si="21"/>
        <v>1.3333333333333333</v>
      </c>
      <c r="CP25" s="16">
        <f t="shared" si="22"/>
        <v>3.25</v>
      </c>
      <c r="CQ25" s="5">
        <v>0.28105399999999925</v>
      </c>
      <c r="CR25" s="5">
        <v>2.999522600721601</v>
      </c>
      <c r="CS25" s="5">
        <f>D25+(1-(CQ25/110.72))</f>
        <v>2.9974615787572256</v>
      </c>
      <c r="CT25" s="5">
        <f>IF(C25=1,CS25,"")</f>
        <v>2.9974615787572256</v>
      </c>
      <c r="CU25" s="5">
        <f>IF(C25=0,CS25,"")</f>
      </c>
      <c r="CV25" s="6">
        <v>1</v>
      </c>
      <c r="CW25" s="5">
        <v>64</v>
      </c>
      <c r="CX25" s="5">
        <v>2.9214004936996094</v>
      </c>
      <c r="CY25" s="5">
        <f>IF(ISBLANK(BA25),"",BA25-D25)</f>
        <v>1</v>
      </c>
      <c r="CZ25" s="2">
        <f>BC25-(BU25*100)</f>
        <v>-7.400000000000006</v>
      </c>
    </row>
    <row r="26" spans="1:104" ht="15">
      <c r="A26" s="14">
        <v>37413.8125</v>
      </c>
      <c r="B26" s="10">
        <v>135</v>
      </c>
      <c r="C26" s="10">
        <v>0</v>
      </c>
      <c r="D26" s="10">
        <v>10</v>
      </c>
      <c r="E26" s="10">
        <v>15</v>
      </c>
      <c r="F26" s="10">
        <v>4</v>
      </c>
      <c r="G26" s="12">
        <v>8</v>
      </c>
      <c r="H26" s="10">
        <v>4</v>
      </c>
      <c r="I26" s="10">
        <v>5</v>
      </c>
      <c r="J26" s="10">
        <v>63</v>
      </c>
      <c r="K26" s="10">
        <v>8</v>
      </c>
      <c r="L26" s="10">
        <v>5</v>
      </c>
      <c r="M26" s="10">
        <v>60</v>
      </c>
      <c r="N26" s="10">
        <v>8</v>
      </c>
      <c r="O26" s="10">
        <v>60</v>
      </c>
      <c r="P26" s="10">
        <v>4</v>
      </c>
      <c r="Q26" s="10">
        <f t="shared" si="0"/>
        <v>0</v>
      </c>
      <c r="R26" s="10">
        <f t="shared" si="1"/>
        <v>-0.31</v>
      </c>
      <c r="S26" s="10">
        <f t="shared" si="2"/>
        <v>1.43</v>
      </c>
      <c r="T26" s="10">
        <f t="shared" si="3"/>
        <v>0.15</v>
      </c>
      <c r="U26" s="10">
        <f t="shared" si="4"/>
        <v>0.02</v>
      </c>
      <c r="V26" s="10">
        <f t="shared" si="5"/>
        <v>0.29</v>
      </c>
      <c r="W26" s="10">
        <f t="shared" si="6"/>
        <v>-0.07</v>
      </c>
      <c r="X26" s="10">
        <f t="shared" si="23"/>
        <v>0.36</v>
      </c>
      <c r="Y26" s="10">
        <v>10</v>
      </c>
      <c r="Z26" s="10">
        <v>15</v>
      </c>
      <c r="AA26" s="10">
        <v>4</v>
      </c>
      <c r="AB26" s="10">
        <v>6</v>
      </c>
      <c r="AC26" s="10">
        <v>75</v>
      </c>
      <c r="AD26" s="10">
        <v>9</v>
      </c>
      <c r="AE26" s="10">
        <v>5</v>
      </c>
      <c r="AF26" s="10">
        <v>90</v>
      </c>
      <c r="AG26" s="10">
        <v>7</v>
      </c>
      <c r="AH26" s="10">
        <v>70</v>
      </c>
      <c r="AI26" s="10">
        <v>4</v>
      </c>
      <c r="AJ26" s="10">
        <f t="shared" si="7"/>
        <v>2</v>
      </c>
      <c r="AK26" s="10">
        <f>IF(C26=0,AD26-K26,K26-AD26)</f>
        <v>1</v>
      </c>
      <c r="AL26" s="10">
        <f t="shared" si="24"/>
        <v>1</v>
      </c>
      <c r="AM26" s="10">
        <f>IF(C26=0,AG26-N26,N26-AG26)</f>
        <v>-1</v>
      </c>
      <c r="AN26" s="10">
        <f t="shared" si="25"/>
        <v>1</v>
      </c>
      <c r="AO26" s="10">
        <f>IF(C26=0,AF26-M26,M26-AF26)</f>
        <v>30</v>
      </c>
      <c r="AP26" s="10">
        <f>IF(C26=0,AA26-H26,H26-AA26)</f>
        <v>0</v>
      </c>
      <c r="AQ26" s="10">
        <f t="shared" si="8"/>
        <v>1.23</v>
      </c>
      <c r="AR26" s="10">
        <f t="shared" si="9"/>
        <v>1.41</v>
      </c>
      <c r="AS26" s="10">
        <f t="shared" si="10"/>
        <v>0.97</v>
      </c>
      <c r="AT26" s="10">
        <f t="shared" si="11"/>
        <v>0.77</v>
      </c>
      <c r="AU26" s="10">
        <f t="shared" si="12"/>
        <v>0.58</v>
      </c>
      <c r="AV26" s="10">
        <f t="shared" si="13"/>
        <v>1.51</v>
      </c>
      <c r="AW26" s="10">
        <f t="shared" si="26"/>
        <v>1.05</v>
      </c>
      <c r="AX26" s="10">
        <v>4</v>
      </c>
      <c r="AY26" s="10">
        <v>4</v>
      </c>
      <c r="AZ26" s="10">
        <v>63</v>
      </c>
      <c r="BA26" s="10">
        <v>9</v>
      </c>
      <c r="BB26" s="11">
        <v>4</v>
      </c>
      <c r="BC26" s="10">
        <v>60</v>
      </c>
      <c r="BD26" s="10">
        <v>9</v>
      </c>
      <c r="BE26" s="10">
        <v>60</v>
      </c>
      <c r="BF26" s="10">
        <v>8</v>
      </c>
      <c r="BG26" s="2">
        <f t="shared" si="14"/>
        <v>0</v>
      </c>
      <c r="BH26" s="10">
        <f>IF(V26=0,BA26-AD26,AD26-BA26)</f>
        <v>0</v>
      </c>
      <c r="BI26" s="10">
        <f t="shared" si="27"/>
        <v>0</v>
      </c>
      <c r="BJ26" s="10">
        <f>IF(V26=0,BD26-AG26,AG26-BD26)</f>
        <v>-2</v>
      </c>
      <c r="BK26" s="10">
        <f t="shared" si="28"/>
        <v>2</v>
      </c>
      <c r="BL26" s="10">
        <f>IF(V26=0,BC26-AF26,AF26-BC26)</f>
        <v>30</v>
      </c>
      <c r="BM26" s="10">
        <f>IF(V26=0,AX26-AA26,AA26-AX26)</f>
        <v>0</v>
      </c>
      <c r="BN26" s="10">
        <f t="shared" si="15"/>
        <v>-0.15</v>
      </c>
      <c r="BO26" s="10">
        <f t="shared" si="16"/>
        <v>1.31</v>
      </c>
      <c r="BP26" s="10">
        <f t="shared" si="17"/>
        <v>-0.33</v>
      </c>
      <c r="BQ26" s="10">
        <f t="shared" si="18"/>
        <v>0.24</v>
      </c>
      <c r="BR26" s="10">
        <f t="shared" si="19"/>
        <v>-0.2</v>
      </c>
      <c r="BS26" s="10">
        <f t="shared" si="20"/>
        <v>0.26</v>
      </c>
      <c r="BT26" s="10">
        <f t="shared" si="29"/>
        <v>0.26</v>
      </c>
      <c r="BU26" s="5">
        <f>IF(C26=0,PERCENTRANK(CU:CU,CS26),PERCENTRANK(CT:CT,CS26))</f>
        <v>0.937</v>
      </c>
      <c r="BV26" s="5">
        <f>IF(C26=0,PERCENTRANK(SVO!A:A,CS26),PERCENTRANK(SVO!B:B,CS26))</f>
        <v>0.945</v>
      </c>
      <c r="BW26" s="10">
        <v>2</v>
      </c>
      <c r="BX26" s="10">
        <v>4</v>
      </c>
      <c r="BY26" s="10">
        <v>2</v>
      </c>
      <c r="BZ26" s="10">
        <v>3</v>
      </c>
      <c r="CA26" s="10">
        <v>1</v>
      </c>
      <c r="CB26" s="10">
        <v>2</v>
      </c>
      <c r="CC26" s="10">
        <v>1</v>
      </c>
      <c r="CD26" s="10">
        <v>2</v>
      </c>
      <c r="CE26" s="10">
        <v>1</v>
      </c>
      <c r="CF26" s="10">
        <v>2</v>
      </c>
      <c r="CG26" s="10">
        <v>1</v>
      </c>
      <c r="CH26" s="10">
        <v>1</v>
      </c>
      <c r="CI26" s="10">
        <v>1</v>
      </c>
      <c r="CJ26" s="10">
        <v>4</v>
      </c>
      <c r="CK26" s="10">
        <v>3</v>
      </c>
      <c r="CL26" s="10">
        <v>1</v>
      </c>
      <c r="CM26" s="10">
        <v>1</v>
      </c>
      <c r="CN26" s="10">
        <v>2</v>
      </c>
      <c r="CO26" s="16">
        <f t="shared" si="21"/>
        <v>2</v>
      </c>
      <c r="CP26" s="16">
        <f t="shared" si="22"/>
        <v>1.875</v>
      </c>
      <c r="CQ26" s="5">
        <v>2.7189460000000008</v>
      </c>
      <c r="CR26" s="5">
        <v>10.995381589095317</v>
      </c>
      <c r="CS26" s="5">
        <f>D26+(1-(CQ26/110.72))</f>
        <v>10.975443045520231</v>
      </c>
      <c r="CT26" s="5">
        <f>IF(C26=1,CS26,"")</f>
      </c>
      <c r="CU26" s="5">
        <f>IF(C26=0,CS26,"")</f>
        <v>10.975443045520231</v>
      </c>
      <c r="CV26" s="6">
        <v>1</v>
      </c>
      <c r="CW26" s="5">
        <v>45</v>
      </c>
      <c r="CX26" s="5">
        <v>8.890071877334037</v>
      </c>
      <c r="CY26" s="5">
        <f>IF(ISBLANK(BA26),"",BA26-D26)</f>
        <v>-1</v>
      </c>
      <c r="CZ26" s="2">
        <f>BC26-(BU26*100)</f>
        <v>-33.7</v>
      </c>
    </row>
    <row r="27" spans="1:104" ht="15">
      <c r="A27" s="14">
        <v>37413.8125</v>
      </c>
      <c r="B27" s="10">
        <v>136</v>
      </c>
      <c r="C27" s="10">
        <v>0</v>
      </c>
      <c r="D27" s="10">
        <v>10</v>
      </c>
      <c r="E27" s="10">
        <v>4</v>
      </c>
      <c r="F27" s="10">
        <v>1</v>
      </c>
      <c r="G27" s="12">
        <v>5</v>
      </c>
      <c r="H27" s="10">
        <v>1</v>
      </c>
      <c r="I27" s="10">
        <v>4</v>
      </c>
      <c r="J27" s="10">
        <v>50</v>
      </c>
      <c r="K27" s="10">
        <v>5</v>
      </c>
      <c r="L27" s="10">
        <v>2</v>
      </c>
      <c r="M27" s="10">
        <v>40</v>
      </c>
      <c r="N27" s="10">
        <v>7</v>
      </c>
      <c r="O27" s="10">
        <v>60</v>
      </c>
      <c r="P27" s="10">
        <v>6</v>
      </c>
      <c r="Q27" s="10">
        <f t="shared" si="0"/>
        <v>-2</v>
      </c>
      <c r="R27" s="10">
        <f t="shared" si="1"/>
        <v>-1.37</v>
      </c>
      <c r="S27" s="10">
        <f t="shared" si="2"/>
        <v>-1.01</v>
      </c>
      <c r="T27" s="10">
        <f t="shared" si="3"/>
        <v>-0.63</v>
      </c>
      <c r="U27" s="10">
        <f t="shared" si="4"/>
        <v>-0.67</v>
      </c>
      <c r="V27" s="10">
        <f t="shared" si="5"/>
        <v>-2.17</v>
      </c>
      <c r="W27" s="10">
        <f t="shared" si="6"/>
        <v>-1.13</v>
      </c>
      <c r="X27" s="10">
        <f t="shared" si="23"/>
        <v>-1.12</v>
      </c>
      <c r="Y27" s="10">
        <v>10</v>
      </c>
      <c r="Z27" s="10">
        <v>4</v>
      </c>
      <c r="AA27" s="10">
        <v>1</v>
      </c>
      <c r="AB27" s="10">
        <v>4</v>
      </c>
      <c r="AC27" s="10">
        <v>50</v>
      </c>
      <c r="AD27" s="10">
        <v>9</v>
      </c>
      <c r="AE27" s="10">
        <v>4</v>
      </c>
      <c r="AF27" s="10">
        <v>50</v>
      </c>
      <c r="AG27" s="10">
        <v>10</v>
      </c>
      <c r="AH27" s="10">
        <v>0</v>
      </c>
      <c r="AI27" s="10">
        <v>9</v>
      </c>
      <c r="AJ27" s="10">
        <f t="shared" si="7"/>
        <v>-1</v>
      </c>
      <c r="AK27" s="10">
        <f>IF(C27=0,AD27-K27,K27-AD27)</f>
        <v>4</v>
      </c>
      <c r="AL27" s="10">
        <f t="shared" si="24"/>
        <v>4</v>
      </c>
      <c r="AM27" s="10">
        <f>IF(C27=0,AG27-N27,N27-AG27)</f>
        <v>3</v>
      </c>
      <c r="AN27" s="10">
        <f t="shared" si="25"/>
        <v>3</v>
      </c>
      <c r="AO27" s="10">
        <f>IF(C27=0,AF27-M27,M27-AF27)</f>
        <v>10</v>
      </c>
      <c r="AP27" s="10">
        <f>IF(C27=0,AA27-H27,H27-AA27)</f>
        <v>0</v>
      </c>
      <c r="AQ27" s="10">
        <f t="shared" si="8"/>
        <v>-0.47</v>
      </c>
      <c r="AR27" s="10">
        <f t="shared" si="9"/>
        <v>-0.79</v>
      </c>
      <c r="AS27" s="10">
        <f t="shared" si="10"/>
        <v>-0.08</v>
      </c>
      <c r="AT27" s="10">
        <f t="shared" si="11"/>
        <v>-0.13</v>
      </c>
      <c r="AU27" s="10">
        <f t="shared" si="12"/>
        <v>0.01</v>
      </c>
      <c r="AV27" s="10">
        <f t="shared" si="13"/>
        <v>-0.07</v>
      </c>
      <c r="AW27" s="10">
        <f t="shared" si="26"/>
        <v>-0.21</v>
      </c>
      <c r="AX27" s="10">
        <v>1</v>
      </c>
      <c r="AY27" s="10">
        <v>6</v>
      </c>
      <c r="AZ27" s="10">
        <v>50</v>
      </c>
      <c r="BA27" s="10">
        <v>9</v>
      </c>
      <c r="BB27" s="11">
        <v>4</v>
      </c>
      <c r="BC27" s="10">
        <v>25</v>
      </c>
      <c r="BD27" s="10">
        <v>10</v>
      </c>
      <c r="BE27" s="10">
        <v>75</v>
      </c>
      <c r="BF27" s="10">
        <v>9</v>
      </c>
      <c r="BG27" s="2">
        <f t="shared" si="14"/>
        <v>-1</v>
      </c>
      <c r="BH27" s="10">
        <f>IF(V27=0,BA27-AD27,AD27-BA27)</f>
        <v>0</v>
      </c>
      <c r="BI27" s="10">
        <f t="shared" si="27"/>
        <v>0</v>
      </c>
      <c r="BJ27" s="10">
        <f>IF(V27=0,BD27-AG27,AG27-BD27)</f>
        <v>0</v>
      </c>
      <c r="BK27" s="10">
        <f t="shared" si="28"/>
        <v>0</v>
      </c>
      <c r="BL27" s="10">
        <f>IF(V27=0,BC27-AF27,AF27-BC27)</f>
        <v>25</v>
      </c>
      <c r="BM27" s="10">
        <f>IF(V27=0,AX27-AA27,AA27-AX27)</f>
        <v>0</v>
      </c>
      <c r="BN27" s="10">
        <f t="shared" si="15"/>
        <v>-1.04</v>
      </c>
      <c r="BO27" s="10">
        <f t="shared" si="16"/>
        <v>-0.88</v>
      </c>
      <c r="BP27" s="10">
        <f t="shared" si="17"/>
        <v>0.83</v>
      </c>
      <c r="BQ27" s="10">
        <f t="shared" si="18"/>
        <v>-0.26</v>
      </c>
      <c r="BR27" s="10">
        <f t="shared" si="19"/>
        <v>-0.2</v>
      </c>
      <c r="BS27" s="10">
        <f t="shared" si="20"/>
        <v>-1.06</v>
      </c>
      <c r="BT27" s="10">
        <f t="shared" si="29"/>
        <v>-0.31</v>
      </c>
      <c r="BU27" s="5">
        <f>IF(C27=0,PERCENTRANK(CU:CU,CS27),PERCENTRANK(CT:CT,CS27))</f>
        <v>0.875</v>
      </c>
      <c r="BV27" s="5">
        <f>IF(C27=0,PERCENTRANK(SVO!A:A,CS27),PERCENTRANK(SVO!B:B,CS27))</f>
        <v>0.859</v>
      </c>
      <c r="BW27" s="10">
        <v>5</v>
      </c>
      <c r="BX27" s="10">
        <v>2</v>
      </c>
      <c r="BY27" s="10">
        <v>2</v>
      </c>
      <c r="BZ27" s="10">
        <v>5</v>
      </c>
      <c r="CA27" s="10">
        <v>4</v>
      </c>
      <c r="CB27" s="10">
        <v>1</v>
      </c>
      <c r="CC27" s="10">
        <v>1</v>
      </c>
      <c r="CD27" s="10">
        <v>1</v>
      </c>
      <c r="CE27" s="10">
        <v>1</v>
      </c>
      <c r="CF27" s="10">
        <v>3</v>
      </c>
      <c r="CG27" s="10">
        <v>1</v>
      </c>
      <c r="CH27" s="10">
        <v>2</v>
      </c>
      <c r="CI27" s="10">
        <v>1</v>
      </c>
      <c r="CJ27" s="10">
        <v>5</v>
      </c>
      <c r="CK27" s="10">
        <v>1</v>
      </c>
      <c r="CL27" s="10">
        <v>1</v>
      </c>
      <c r="CM27" s="10">
        <v>2</v>
      </c>
      <c r="CN27" s="10">
        <v>1</v>
      </c>
      <c r="CO27" s="16">
        <f t="shared" si="21"/>
        <v>1.4444444444444444</v>
      </c>
      <c r="CP27" s="16">
        <f t="shared" si="22"/>
        <v>3.125</v>
      </c>
      <c r="CQ27" s="5">
        <v>8.281054</v>
      </c>
      <c r="CR27" s="5">
        <v>10.985933773566716</v>
      </c>
      <c r="CS27" s="5">
        <f>D27+(1-(CQ27/110.72))</f>
        <v>10.925207243497109</v>
      </c>
      <c r="CT27" s="5">
        <f>IF(C27=1,CS27,"")</f>
      </c>
      <c r="CU27" s="5">
        <f>IF(C27=0,CS27,"")</f>
        <v>10.925207243497109</v>
      </c>
      <c r="CV27" s="6">
        <v>1</v>
      </c>
      <c r="CW27" s="5">
        <v>66</v>
      </c>
      <c r="CX27" s="5">
        <v>8.979582209807099</v>
      </c>
      <c r="CY27" s="5">
        <f>IF(ISBLANK(BA27),"",BA27-D27)</f>
        <v>-1</v>
      </c>
      <c r="CZ27" s="2">
        <f>BC27-(BU27*100)</f>
        <v>-62.5</v>
      </c>
    </row>
    <row r="28" spans="1:104" ht="15">
      <c r="A28" s="14">
        <v>37414.541666666664</v>
      </c>
      <c r="B28" s="10">
        <v>141</v>
      </c>
      <c r="C28" s="10">
        <v>1</v>
      </c>
      <c r="D28" s="10">
        <v>1</v>
      </c>
      <c r="E28" s="10">
        <v>80</v>
      </c>
      <c r="F28" s="10">
        <v>1.5</v>
      </c>
      <c r="G28" s="12">
        <v>5.5</v>
      </c>
      <c r="H28" s="10">
        <v>1</v>
      </c>
      <c r="I28" s="10">
        <v>4</v>
      </c>
      <c r="J28" s="10">
        <v>63</v>
      </c>
      <c r="K28" s="10">
        <v>7</v>
      </c>
      <c r="L28" s="10">
        <v>4</v>
      </c>
      <c r="M28" s="10">
        <v>60</v>
      </c>
      <c r="N28" s="10">
        <v>6</v>
      </c>
      <c r="O28" s="10">
        <v>50</v>
      </c>
      <c r="P28" s="10">
        <v>6</v>
      </c>
      <c r="Q28" s="10">
        <f t="shared" si="0"/>
        <v>1</v>
      </c>
      <c r="R28" s="10">
        <f t="shared" si="1"/>
        <v>0.22</v>
      </c>
      <c r="S28" s="10">
        <f t="shared" si="2"/>
        <v>-1.01</v>
      </c>
      <c r="T28" s="10">
        <f t="shared" si="3"/>
        <v>-0.63</v>
      </c>
      <c r="U28" s="10">
        <f t="shared" si="4"/>
        <v>0.02</v>
      </c>
      <c r="V28" s="10">
        <f t="shared" si="5"/>
        <v>-0.53</v>
      </c>
      <c r="W28" s="10">
        <f t="shared" si="6"/>
        <v>-0.07</v>
      </c>
      <c r="X28" s="10">
        <f t="shared" si="23"/>
        <v>-0.44</v>
      </c>
      <c r="Y28" s="10">
        <v>1</v>
      </c>
      <c r="Z28" s="10">
        <v>80</v>
      </c>
      <c r="AA28" s="10">
        <v>0.5</v>
      </c>
      <c r="AB28" s="10">
        <v>2</v>
      </c>
      <c r="AC28" s="10">
        <v>20</v>
      </c>
      <c r="AD28" s="10">
        <v>3</v>
      </c>
      <c r="AE28" s="10">
        <v>2</v>
      </c>
      <c r="AF28" s="10">
        <v>25</v>
      </c>
      <c r="AG28" s="10">
        <v>5</v>
      </c>
      <c r="AH28" s="10">
        <v>50</v>
      </c>
      <c r="AI28" s="10">
        <v>5</v>
      </c>
      <c r="AJ28" s="10">
        <f t="shared" si="7"/>
        <v>-2</v>
      </c>
      <c r="AK28" s="10">
        <f>IF(C28=0,AD28-K28,K28-AD28)</f>
        <v>4</v>
      </c>
      <c r="AL28" s="10">
        <f t="shared" si="24"/>
        <v>4</v>
      </c>
      <c r="AM28" s="10">
        <f>IF(C28=0,AG28-N28,N28-AG28)</f>
        <v>1</v>
      </c>
      <c r="AN28" s="10">
        <f t="shared" si="25"/>
        <v>1</v>
      </c>
      <c r="AO28" s="10">
        <f>IF(C28=0,AF28-M28,M28-AF28)</f>
        <v>35</v>
      </c>
      <c r="AP28" s="10">
        <f>IF(C28=0,AA28-H28,H28-AA28)</f>
        <v>0.5</v>
      </c>
      <c r="AQ28" s="10">
        <f t="shared" si="8"/>
        <v>-1.04</v>
      </c>
      <c r="AR28" s="10">
        <f t="shared" si="9"/>
        <v>-1.15</v>
      </c>
      <c r="AS28" s="10">
        <f t="shared" si="10"/>
        <v>-1.12</v>
      </c>
      <c r="AT28" s="10">
        <f t="shared" si="11"/>
        <v>-1.22</v>
      </c>
      <c r="AU28" s="10">
        <f t="shared" si="12"/>
        <v>-1.12</v>
      </c>
      <c r="AV28" s="10">
        <f t="shared" si="13"/>
        <v>-1.05</v>
      </c>
      <c r="AW28" s="10">
        <f t="shared" si="26"/>
        <v>-1.13</v>
      </c>
      <c r="AX28" s="10">
        <v>1.5</v>
      </c>
      <c r="AY28" s="10">
        <v>2</v>
      </c>
      <c r="AZ28" s="10">
        <v>50</v>
      </c>
      <c r="BA28" s="10">
        <v>3</v>
      </c>
      <c r="BB28" s="11">
        <v>4</v>
      </c>
      <c r="BC28" s="10">
        <v>50</v>
      </c>
      <c r="BD28" s="10">
        <v>2</v>
      </c>
      <c r="BE28" s="10">
        <v>50</v>
      </c>
      <c r="BF28" s="10">
        <v>2</v>
      </c>
      <c r="BG28" s="2">
        <f t="shared" si="14"/>
        <v>1</v>
      </c>
      <c r="BH28" s="10">
        <f>IF(V28=0,BA28-AD28,AD28-BA28)</f>
        <v>0</v>
      </c>
      <c r="BI28" s="10">
        <f t="shared" si="27"/>
        <v>0</v>
      </c>
      <c r="BJ28" s="10">
        <f>IF(V28=0,BD28-AG28,AG28-BD28)</f>
        <v>3</v>
      </c>
      <c r="BK28" s="10">
        <f t="shared" si="28"/>
        <v>3</v>
      </c>
      <c r="BL28" s="10">
        <f>IF(V28=0,BC28-AF28,AF28-BC28)</f>
        <v>-25</v>
      </c>
      <c r="BM28" s="10">
        <f>IF(V28=0,AX28-AA28,AA28-AX28)</f>
        <v>-1</v>
      </c>
      <c r="BN28" s="10">
        <f t="shared" si="15"/>
        <v>0.75</v>
      </c>
      <c r="BO28" s="10">
        <f t="shared" si="16"/>
        <v>-0.52</v>
      </c>
      <c r="BP28" s="10">
        <f t="shared" si="17"/>
        <v>-1.49</v>
      </c>
      <c r="BQ28" s="10">
        <f t="shared" si="18"/>
        <v>-0.26</v>
      </c>
      <c r="BR28" s="10">
        <f t="shared" si="19"/>
        <v>-0.2</v>
      </c>
      <c r="BS28" s="10">
        <f t="shared" si="20"/>
        <v>-0.12</v>
      </c>
      <c r="BT28" s="10">
        <f t="shared" si="29"/>
        <v>-0.52</v>
      </c>
      <c r="BU28" s="5">
        <f>IF(C28=0,PERCENTRANK(CU:CU,CS28),PERCENTRANK(CT:CT,CS28))</f>
        <v>0.258</v>
      </c>
      <c r="BV28" s="5">
        <f>IF(C28=0,PERCENTRANK(SVO!A:A,CS28),PERCENTRANK(SVO!B:B,CS28))</f>
        <v>0.17</v>
      </c>
      <c r="BW28" s="10">
        <v>2</v>
      </c>
      <c r="BX28" s="10">
        <v>4</v>
      </c>
      <c r="BY28" s="10">
        <v>1</v>
      </c>
      <c r="BZ28" s="10">
        <v>2</v>
      </c>
      <c r="CA28" s="10">
        <v>2</v>
      </c>
      <c r="CB28" s="10">
        <v>2</v>
      </c>
      <c r="CC28" s="10">
        <v>3</v>
      </c>
      <c r="CD28" s="10">
        <v>1</v>
      </c>
      <c r="CE28" s="10">
        <v>2</v>
      </c>
      <c r="CF28" s="10">
        <v>3</v>
      </c>
      <c r="CG28" s="10">
        <v>1</v>
      </c>
      <c r="CH28" s="10">
        <v>2</v>
      </c>
      <c r="CI28" s="10">
        <v>2</v>
      </c>
      <c r="CJ28" s="10">
        <v>2</v>
      </c>
      <c r="CK28" s="10">
        <v>3</v>
      </c>
      <c r="CL28" s="10">
        <v>1</v>
      </c>
      <c r="CM28" s="10">
        <v>1</v>
      </c>
      <c r="CN28" s="10">
        <v>1</v>
      </c>
      <c r="CO28" s="16">
        <f t="shared" si="21"/>
        <v>2.2222222222222223</v>
      </c>
      <c r="CP28" s="16">
        <f t="shared" si="22"/>
        <v>1.75</v>
      </c>
      <c r="CQ28" s="5">
        <v>67.718946</v>
      </c>
      <c r="CR28" s="5">
        <v>1.8849723684618773</v>
      </c>
      <c r="CS28" s="5">
        <f>D28+(1-(CQ28/110.72))</f>
        <v>1.3883765715317917</v>
      </c>
      <c r="CT28" s="5">
        <f>IF(C28=1,CS28,"")</f>
        <v>1.3883765715317917</v>
      </c>
      <c r="CU28" s="5">
        <f>IF(C28=0,CS28,"")</f>
      </c>
      <c r="CV28" s="6">
        <v>1</v>
      </c>
      <c r="CW28" s="5">
        <v>28</v>
      </c>
      <c r="CX28" s="5">
        <v>0.9795822098070993</v>
      </c>
      <c r="CY28" s="5">
        <f>IF(ISBLANK(BA28),"",BA28-D28)</f>
        <v>2</v>
      </c>
      <c r="CZ28" s="2">
        <f>BC28-(BU28*100)</f>
        <v>24.2</v>
      </c>
    </row>
    <row r="29" spans="1:104" ht="15">
      <c r="A29" s="14">
        <v>37414.541666666664</v>
      </c>
      <c r="B29" s="10">
        <v>142</v>
      </c>
      <c r="C29" s="10">
        <v>0</v>
      </c>
      <c r="D29" s="10">
        <v>8</v>
      </c>
      <c r="E29" s="10">
        <v>10</v>
      </c>
      <c r="F29" s="10">
        <v>1</v>
      </c>
      <c r="G29" s="12">
        <v>3</v>
      </c>
      <c r="H29" s="10">
        <v>2</v>
      </c>
      <c r="I29" s="10">
        <v>5</v>
      </c>
      <c r="J29" s="10">
        <v>50</v>
      </c>
      <c r="K29" s="10">
        <v>6</v>
      </c>
      <c r="L29" s="10">
        <v>5</v>
      </c>
      <c r="M29" s="10">
        <v>60</v>
      </c>
      <c r="N29" s="10">
        <v>5</v>
      </c>
      <c r="O29" s="10">
        <v>50</v>
      </c>
      <c r="P29" s="10">
        <v>6</v>
      </c>
      <c r="Q29" s="10">
        <f t="shared" si="0"/>
        <v>1</v>
      </c>
      <c r="R29" s="10">
        <f t="shared" si="1"/>
        <v>0.22</v>
      </c>
      <c r="S29" s="10">
        <f t="shared" si="2"/>
        <v>-0.2</v>
      </c>
      <c r="T29" s="10">
        <f t="shared" si="3"/>
        <v>0.15</v>
      </c>
      <c r="U29" s="10">
        <f t="shared" si="4"/>
        <v>-0.67</v>
      </c>
      <c r="V29" s="10">
        <f t="shared" si="5"/>
        <v>0.29</v>
      </c>
      <c r="W29" s="10">
        <f t="shared" si="6"/>
        <v>-0.07</v>
      </c>
      <c r="X29" s="10">
        <f t="shared" si="23"/>
        <v>-0.1</v>
      </c>
      <c r="Y29" s="10">
        <v>8</v>
      </c>
      <c r="Z29" s="10">
        <v>10</v>
      </c>
      <c r="AA29" s="10">
        <v>2</v>
      </c>
      <c r="AB29" s="10">
        <v>5</v>
      </c>
      <c r="AC29" s="10">
        <v>50</v>
      </c>
      <c r="AD29" s="10">
        <v>6</v>
      </c>
      <c r="AE29" s="10">
        <v>4</v>
      </c>
      <c r="AF29" s="10">
        <v>50</v>
      </c>
      <c r="AG29" s="10">
        <v>6</v>
      </c>
      <c r="AH29" s="10">
        <v>50</v>
      </c>
      <c r="AI29" s="10">
        <v>6</v>
      </c>
      <c r="AJ29" s="10">
        <f t="shared" si="7"/>
        <v>0</v>
      </c>
      <c r="AK29" s="10">
        <f>IF(C29=0,AD29-K29,K29-AD29)</f>
        <v>0</v>
      </c>
      <c r="AL29" s="10">
        <f t="shared" si="24"/>
        <v>0</v>
      </c>
      <c r="AM29" s="10">
        <f>IF(C29=0,AG29-N29,N29-AG29)</f>
        <v>1</v>
      </c>
      <c r="AN29" s="10">
        <f t="shared" si="25"/>
        <v>1</v>
      </c>
      <c r="AO29" s="10">
        <f>IF(C29=0,AF29-M29,M29-AF29)</f>
        <v>-10</v>
      </c>
      <c r="AP29" s="10">
        <f>IF(C29=0,AA29-H29,H29-AA29)</f>
        <v>0</v>
      </c>
      <c r="AQ29" s="10">
        <f t="shared" si="8"/>
        <v>0.09</v>
      </c>
      <c r="AR29" s="10">
        <f t="shared" si="9"/>
        <v>-0.05</v>
      </c>
      <c r="AS29" s="10">
        <f t="shared" si="10"/>
        <v>0.45</v>
      </c>
      <c r="AT29" s="10">
        <f t="shared" si="11"/>
        <v>-0.13</v>
      </c>
      <c r="AU29" s="10">
        <f t="shared" si="12"/>
        <v>0.01</v>
      </c>
      <c r="AV29" s="10">
        <f t="shared" si="13"/>
        <v>-0.07</v>
      </c>
      <c r="AW29" s="10">
        <f t="shared" si="26"/>
        <v>0.04</v>
      </c>
      <c r="AX29" s="10">
        <v>1</v>
      </c>
      <c r="AY29" s="10">
        <v>3</v>
      </c>
      <c r="AZ29" s="10">
        <v>50</v>
      </c>
      <c r="BA29" s="10">
        <v>6</v>
      </c>
      <c r="BB29" s="11">
        <v>3</v>
      </c>
      <c r="BC29" s="10">
        <v>40</v>
      </c>
      <c r="BD29" s="10">
        <v>6</v>
      </c>
      <c r="BE29" s="10">
        <v>50</v>
      </c>
      <c r="BF29" s="10">
        <v>9</v>
      </c>
      <c r="BG29" s="2">
        <f t="shared" si="14"/>
        <v>0</v>
      </c>
      <c r="BH29" s="10">
        <f>IF(V29=0,BA29-AD29,AD29-BA29)</f>
        <v>0</v>
      </c>
      <c r="BI29" s="10">
        <f t="shared" si="27"/>
        <v>0</v>
      </c>
      <c r="BJ29" s="10">
        <f>IF(V29=0,BD29-AG29,AG29-BD29)</f>
        <v>0</v>
      </c>
      <c r="BK29" s="10">
        <f t="shared" si="28"/>
        <v>0</v>
      </c>
      <c r="BL29" s="10">
        <f>IF(V29=0,BC29-AF29,AF29-BC29)</f>
        <v>10</v>
      </c>
      <c r="BM29" s="10">
        <f>IF(V29=0,AX29-AA29,AA29-AX29)</f>
        <v>1</v>
      </c>
      <c r="BN29" s="10">
        <f t="shared" si="15"/>
        <v>-0.15</v>
      </c>
      <c r="BO29" s="10">
        <f t="shared" si="16"/>
        <v>-0.88</v>
      </c>
      <c r="BP29" s="10">
        <f t="shared" si="17"/>
        <v>-0.91</v>
      </c>
      <c r="BQ29" s="10">
        <f t="shared" si="18"/>
        <v>-0.26</v>
      </c>
      <c r="BR29" s="10">
        <f t="shared" si="19"/>
        <v>-0.84</v>
      </c>
      <c r="BS29" s="10">
        <f t="shared" si="20"/>
        <v>-0.5</v>
      </c>
      <c r="BT29" s="10">
        <f t="shared" si="29"/>
        <v>-0.68</v>
      </c>
      <c r="BU29" s="5">
        <f>IF(C29=0,PERCENTRANK(CU:CU,CS29),PERCENTRANK(CT:CT,CS29))</f>
        <v>0.343</v>
      </c>
      <c r="BV29" s="5">
        <f>IF(C29=0,PERCENTRANK(SVO!A:A,CS29),PERCENTRANK(SVO!B:B,CS29))</f>
        <v>0.27</v>
      </c>
      <c r="BW29" s="10">
        <v>4</v>
      </c>
      <c r="BX29" s="10">
        <v>1</v>
      </c>
      <c r="BY29" s="10">
        <v>1</v>
      </c>
      <c r="BZ29" s="10">
        <v>1</v>
      </c>
      <c r="CA29" s="10">
        <v>2</v>
      </c>
      <c r="CB29" s="10">
        <v>1</v>
      </c>
      <c r="CC29" s="10">
        <v>1</v>
      </c>
      <c r="CD29" s="10">
        <v>2</v>
      </c>
      <c r="CE29" s="10">
        <v>3</v>
      </c>
      <c r="CF29" s="10">
        <v>1</v>
      </c>
      <c r="CG29" s="10">
        <v>1</v>
      </c>
      <c r="CH29" s="10">
        <v>3</v>
      </c>
      <c r="CI29" s="10">
        <v>1</v>
      </c>
      <c r="CJ29" s="10">
        <v>4</v>
      </c>
      <c r="CK29" s="10">
        <v>1</v>
      </c>
      <c r="CL29" s="10"/>
      <c r="CM29" s="10">
        <v>3</v>
      </c>
      <c r="CN29" s="10">
        <v>1</v>
      </c>
      <c r="CO29" s="16">
        <f t="shared" si="21"/>
        <v>1</v>
      </c>
      <c r="CP29" s="16">
        <f t="shared" si="22"/>
        <v>2.75</v>
      </c>
      <c r="CQ29" s="5">
        <v>2.2810539999999992</v>
      </c>
      <c r="CR29" s="5">
        <v>8.99612539393288</v>
      </c>
      <c r="CS29" s="5">
        <f>D29+(1-(CQ29/110.72))</f>
        <v>8.979397994942197</v>
      </c>
      <c r="CT29" s="5">
        <f>IF(C29=1,CS29,"")</f>
      </c>
      <c r="CU29" s="5">
        <f>IF(C29=0,CS29,"")</f>
        <v>8.979397994942197</v>
      </c>
      <c r="CV29" s="6">
        <v>0</v>
      </c>
      <c r="CW29" s="5">
        <v>60</v>
      </c>
      <c r="CX29" s="5">
        <v>9.934827043570568</v>
      </c>
      <c r="CY29" s="5">
        <f>IF(ISBLANK(BA29),"",BA29-D29)</f>
        <v>-2</v>
      </c>
      <c r="CZ29" s="2">
        <f>BC29-(BU29*100)</f>
        <v>5.699999999999996</v>
      </c>
    </row>
    <row r="30" spans="1:104" ht="15">
      <c r="A30" s="14">
        <v>37414.541666666664</v>
      </c>
      <c r="B30" s="10">
        <v>143</v>
      </c>
      <c r="C30" s="10">
        <v>1</v>
      </c>
      <c r="D30" s="10">
        <v>3</v>
      </c>
      <c r="E30" s="10">
        <v>25</v>
      </c>
      <c r="F30" s="10">
        <v>3</v>
      </c>
      <c r="G30" s="12">
        <v>7</v>
      </c>
      <c r="H30" s="10">
        <v>3</v>
      </c>
      <c r="I30" s="10">
        <v>6</v>
      </c>
      <c r="J30" s="10">
        <v>75</v>
      </c>
      <c r="K30" s="10">
        <v>8</v>
      </c>
      <c r="L30" s="10">
        <v>5</v>
      </c>
      <c r="M30" s="10">
        <v>90</v>
      </c>
      <c r="N30" s="10">
        <v>7</v>
      </c>
      <c r="O30" s="10">
        <v>85</v>
      </c>
      <c r="P30" s="10">
        <v>5</v>
      </c>
      <c r="Q30" s="10">
        <f t="shared" si="0"/>
        <v>1</v>
      </c>
      <c r="R30" s="10">
        <f t="shared" si="1"/>
        <v>0.22</v>
      </c>
      <c r="S30" s="10">
        <f t="shared" si="2"/>
        <v>0.62</v>
      </c>
      <c r="T30" s="10">
        <f t="shared" si="3"/>
        <v>0.92</v>
      </c>
      <c r="U30" s="10">
        <f t="shared" si="4"/>
        <v>0.65</v>
      </c>
      <c r="V30" s="10">
        <f t="shared" si="5"/>
        <v>0.29</v>
      </c>
      <c r="W30" s="10">
        <f t="shared" si="6"/>
        <v>1.53</v>
      </c>
      <c r="X30" s="10">
        <f t="shared" si="23"/>
        <v>0.8</v>
      </c>
      <c r="Y30" s="10">
        <v>3</v>
      </c>
      <c r="Z30" s="10">
        <v>25</v>
      </c>
      <c r="AA30" s="10">
        <v>3</v>
      </c>
      <c r="AB30" s="10">
        <v>3</v>
      </c>
      <c r="AC30" s="10">
        <v>85</v>
      </c>
      <c r="AD30" s="10">
        <v>3</v>
      </c>
      <c r="AE30" s="10">
        <v>5</v>
      </c>
      <c r="AF30" s="10">
        <v>90</v>
      </c>
      <c r="AG30" s="10">
        <v>2</v>
      </c>
      <c r="AH30" s="10">
        <v>85</v>
      </c>
      <c r="AI30" s="10">
        <v>2</v>
      </c>
      <c r="AJ30" s="10">
        <f t="shared" si="7"/>
        <v>1</v>
      </c>
      <c r="AK30" s="10">
        <f>IF(C30=0,AD30-K30,K30-AD30)</f>
        <v>5</v>
      </c>
      <c r="AL30" s="10">
        <f t="shared" si="24"/>
        <v>5</v>
      </c>
      <c r="AM30" s="10">
        <f>IF(C30=0,AG30-N30,N30-AG30)</f>
        <v>5</v>
      </c>
      <c r="AN30" s="10">
        <f t="shared" si="25"/>
        <v>5</v>
      </c>
      <c r="AO30" s="10">
        <f>IF(C30=0,AF30-M30,M30-AF30)</f>
        <v>0</v>
      </c>
      <c r="AP30" s="10">
        <f>IF(C30=0,AA30-H30,H30-AA30)</f>
        <v>0</v>
      </c>
      <c r="AQ30" s="10">
        <f t="shared" si="8"/>
        <v>0.66</v>
      </c>
      <c r="AR30" s="10">
        <f t="shared" si="9"/>
        <v>0.68</v>
      </c>
      <c r="AS30" s="10">
        <f t="shared" si="10"/>
        <v>-0.6</v>
      </c>
      <c r="AT30" s="10">
        <f t="shared" si="11"/>
        <v>1.13</v>
      </c>
      <c r="AU30" s="10">
        <f t="shared" si="12"/>
        <v>0.58</v>
      </c>
      <c r="AV30" s="10">
        <f t="shared" si="13"/>
        <v>1.51</v>
      </c>
      <c r="AW30" s="10">
        <f t="shared" si="26"/>
        <v>0.66</v>
      </c>
      <c r="AX30" s="10">
        <v>3</v>
      </c>
      <c r="AY30" s="10">
        <v>3</v>
      </c>
      <c r="AZ30" s="10">
        <v>92</v>
      </c>
      <c r="BA30" s="10">
        <v>3</v>
      </c>
      <c r="BB30" s="11">
        <v>5</v>
      </c>
      <c r="BC30" s="10">
        <v>90</v>
      </c>
      <c r="BD30" s="10">
        <v>2</v>
      </c>
      <c r="BE30" s="10">
        <v>85</v>
      </c>
      <c r="BF30" s="10">
        <v>2</v>
      </c>
      <c r="BG30" s="2">
        <f t="shared" si="14"/>
        <v>1</v>
      </c>
      <c r="BH30" s="10">
        <f>IF(V30=0,BA30-AD30,AD30-BA30)</f>
        <v>0</v>
      </c>
      <c r="BI30" s="10">
        <f t="shared" si="27"/>
        <v>0</v>
      </c>
      <c r="BJ30" s="10">
        <f>IF(V30=0,BD30-AG30,AG30-BD30)</f>
        <v>0</v>
      </c>
      <c r="BK30" s="10">
        <f t="shared" si="28"/>
        <v>0</v>
      </c>
      <c r="BL30" s="10">
        <f>IF(V30=0,BC30-AF30,AF30-BC30)</f>
        <v>0</v>
      </c>
      <c r="BM30" s="10">
        <f>IF(V30=0,AX30-AA30,AA30-AX30)</f>
        <v>0</v>
      </c>
      <c r="BN30" s="10">
        <f t="shared" si="15"/>
        <v>0.75</v>
      </c>
      <c r="BO30" s="10">
        <f t="shared" si="16"/>
        <v>0.58</v>
      </c>
      <c r="BP30" s="10">
        <f t="shared" si="17"/>
        <v>-0.91</v>
      </c>
      <c r="BQ30" s="10">
        <f t="shared" si="18"/>
        <v>1.35</v>
      </c>
      <c r="BR30" s="10">
        <f t="shared" si="19"/>
        <v>0.43</v>
      </c>
      <c r="BS30" s="10">
        <f t="shared" si="20"/>
        <v>1.39</v>
      </c>
      <c r="BT30" s="10">
        <f t="shared" si="29"/>
        <v>0.57</v>
      </c>
      <c r="BU30" s="5">
        <f>IF(C30=0,PERCENTRANK(CU:CU,CS30),PERCENTRANK(CT:CT,CS30))</f>
        <v>0.79</v>
      </c>
      <c r="BV30" s="5">
        <f>IF(C30=0,PERCENTRANK(SVO!A:A,CS30),PERCENTRANK(SVO!B:B,CS30))</f>
        <v>0.882</v>
      </c>
      <c r="BW30" s="10">
        <v>5</v>
      </c>
      <c r="BX30" s="10">
        <v>2</v>
      </c>
      <c r="BY30" s="10">
        <v>2</v>
      </c>
      <c r="BZ30" s="10">
        <v>5</v>
      </c>
      <c r="CA30" s="10">
        <v>5</v>
      </c>
      <c r="CB30" s="10">
        <v>1</v>
      </c>
      <c r="CC30" s="10">
        <v>1</v>
      </c>
      <c r="CD30" s="10">
        <v>1</v>
      </c>
      <c r="CE30" s="10">
        <v>4</v>
      </c>
      <c r="CF30" s="10">
        <v>3</v>
      </c>
      <c r="CG30" s="10">
        <v>1</v>
      </c>
      <c r="CH30" s="10">
        <v>3</v>
      </c>
      <c r="CI30" s="10">
        <v>3</v>
      </c>
      <c r="CJ30" s="10">
        <v>4</v>
      </c>
      <c r="CK30" s="10">
        <v>1</v>
      </c>
      <c r="CL30" s="10">
        <v>5</v>
      </c>
      <c r="CM30" s="10">
        <v>5</v>
      </c>
      <c r="CN30" s="10">
        <v>3</v>
      </c>
      <c r="CO30" s="16">
        <f t="shared" si="21"/>
        <v>1.8888888888888888</v>
      </c>
      <c r="CP30" s="16">
        <f t="shared" si="22"/>
        <v>4</v>
      </c>
      <c r="CQ30" s="5">
        <v>12.718946</v>
      </c>
      <c r="CR30" s="5">
        <v>3.9783955551517107</v>
      </c>
      <c r="CS30" s="5">
        <f>D30+(1-(CQ30/110.72))</f>
        <v>3.885125126445087</v>
      </c>
      <c r="CT30" s="5">
        <f>IF(C30=1,CS30,"")</f>
        <v>3.885125126445087</v>
      </c>
      <c r="CU30" s="5">
        <f>IF(C30=0,CS30,"")</f>
      </c>
      <c r="CV30" s="6">
        <v>1</v>
      </c>
      <c r="CW30" s="5">
        <v>39</v>
      </c>
      <c r="CX30" s="5">
        <v>1.890071877334038</v>
      </c>
      <c r="CY30" s="5">
        <f>IF(ISBLANK(BA30),"",BA30-D30)</f>
        <v>0</v>
      </c>
      <c r="CZ30" s="2">
        <f>BC30-(BU30*100)</f>
        <v>11</v>
      </c>
    </row>
    <row r="31" spans="1:104" ht="15">
      <c r="A31" s="14">
        <v>37414.541666666664</v>
      </c>
      <c r="B31" s="10">
        <v>144</v>
      </c>
      <c r="C31" s="10">
        <v>0</v>
      </c>
      <c r="D31" s="10">
        <v>9</v>
      </c>
      <c r="E31" s="10">
        <v>4</v>
      </c>
      <c r="F31" s="10">
        <v>2</v>
      </c>
      <c r="G31" s="12">
        <v>6</v>
      </c>
      <c r="H31" s="10">
        <v>3</v>
      </c>
      <c r="I31" s="10">
        <v>5</v>
      </c>
      <c r="J31" s="10">
        <v>65</v>
      </c>
      <c r="K31" s="10">
        <v>6</v>
      </c>
      <c r="L31" s="10">
        <v>5</v>
      </c>
      <c r="M31" s="10">
        <v>60</v>
      </c>
      <c r="N31" s="10">
        <v>5</v>
      </c>
      <c r="O31" s="10">
        <v>50</v>
      </c>
      <c r="P31" s="10">
        <v>6</v>
      </c>
      <c r="Q31" s="10">
        <f t="shared" si="0"/>
        <v>1</v>
      </c>
      <c r="R31" s="10">
        <f t="shared" si="1"/>
        <v>0.22</v>
      </c>
      <c r="S31" s="10">
        <f t="shared" si="2"/>
        <v>0.62</v>
      </c>
      <c r="T31" s="10">
        <f t="shared" si="3"/>
        <v>0.15</v>
      </c>
      <c r="U31" s="10">
        <f t="shared" si="4"/>
        <v>0.12</v>
      </c>
      <c r="V31" s="10">
        <f t="shared" si="5"/>
        <v>0.29</v>
      </c>
      <c r="W31" s="10">
        <f t="shared" si="6"/>
        <v>-0.07</v>
      </c>
      <c r="X31" s="10">
        <f t="shared" si="23"/>
        <v>0.22</v>
      </c>
      <c r="Y31" s="10">
        <v>9</v>
      </c>
      <c r="Z31" s="10">
        <v>4</v>
      </c>
      <c r="AA31" s="10">
        <v>3</v>
      </c>
      <c r="AB31" s="10">
        <v>6</v>
      </c>
      <c r="AC31" s="10">
        <v>80</v>
      </c>
      <c r="AD31" s="10">
        <v>8</v>
      </c>
      <c r="AE31" s="10">
        <v>5</v>
      </c>
      <c r="AF31" s="10">
        <v>20</v>
      </c>
      <c r="AG31" s="10">
        <v>8</v>
      </c>
      <c r="AH31" s="10">
        <v>50</v>
      </c>
      <c r="AI31" s="10">
        <v>7</v>
      </c>
      <c r="AJ31" s="10">
        <f t="shared" si="7"/>
        <v>0</v>
      </c>
      <c r="AK31" s="10">
        <f>IF(C31=0,AD31-K31,K31-AD31)</f>
        <v>2</v>
      </c>
      <c r="AL31" s="10">
        <f t="shared" si="24"/>
        <v>2</v>
      </c>
      <c r="AM31" s="10">
        <f>IF(C31=0,AG31-N31,N31-AG31)</f>
        <v>3</v>
      </c>
      <c r="AN31" s="10">
        <f t="shared" si="25"/>
        <v>3</v>
      </c>
      <c r="AO31" s="10">
        <f>IF(C31=0,AF31-M31,M31-AF31)</f>
        <v>-40</v>
      </c>
      <c r="AP31" s="10">
        <f>IF(C31=0,AA31-H31,H31-AA31)</f>
        <v>0</v>
      </c>
      <c r="AQ31" s="10">
        <f t="shared" si="8"/>
        <v>0.09</v>
      </c>
      <c r="AR31" s="10">
        <f t="shared" si="9"/>
        <v>0.68</v>
      </c>
      <c r="AS31" s="10">
        <f t="shared" si="10"/>
        <v>0.97</v>
      </c>
      <c r="AT31" s="10">
        <f t="shared" si="11"/>
        <v>0.95</v>
      </c>
      <c r="AU31" s="10">
        <f t="shared" si="12"/>
        <v>0.58</v>
      </c>
      <c r="AV31" s="10">
        <f t="shared" si="13"/>
        <v>-1.25</v>
      </c>
      <c r="AW31" s="10">
        <f t="shared" si="26"/>
        <v>0.39</v>
      </c>
      <c r="AX31" s="10">
        <v>2</v>
      </c>
      <c r="AY31" s="10">
        <v>6</v>
      </c>
      <c r="AZ31" s="10">
        <v>27</v>
      </c>
      <c r="BA31" s="10">
        <v>8</v>
      </c>
      <c r="BB31" s="11">
        <v>4</v>
      </c>
      <c r="BC31" s="10">
        <v>16</v>
      </c>
      <c r="BD31" s="10">
        <v>8</v>
      </c>
      <c r="BE31" s="10">
        <v>16</v>
      </c>
      <c r="BF31" s="10">
        <v>9</v>
      </c>
      <c r="BG31" s="2">
        <f t="shared" si="14"/>
        <v>0</v>
      </c>
      <c r="BH31" s="10">
        <f>IF(V31=0,BA31-AD31,AD31-BA31)</f>
        <v>0</v>
      </c>
      <c r="BI31" s="10">
        <f t="shared" si="27"/>
        <v>0</v>
      </c>
      <c r="BJ31" s="10">
        <f>IF(V31=0,BD31-AG31,AG31-BD31)</f>
        <v>0</v>
      </c>
      <c r="BK31" s="10">
        <f t="shared" si="28"/>
        <v>0</v>
      </c>
      <c r="BL31" s="10">
        <f>IF(V31=0,BC31-AF31,AF31-BC31)</f>
        <v>4</v>
      </c>
      <c r="BM31" s="10">
        <f>IF(V31=0,AX31-AA31,AA31-AX31)</f>
        <v>1</v>
      </c>
      <c r="BN31" s="10">
        <f t="shared" si="15"/>
        <v>-0.15</v>
      </c>
      <c r="BO31" s="10">
        <f t="shared" si="16"/>
        <v>-0.15</v>
      </c>
      <c r="BP31" s="10">
        <f t="shared" si="17"/>
        <v>0.83</v>
      </c>
      <c r="BQ31" s="10">
        <f t="shared" si="18"/>
        <v>-1.15</v>
      </c>
      <c r="BR31" s="10">
        <f t="shared" si="19"/>
        <v>-0.2</v>
      </c>
      <c r="BS31" s="10">
        <f t="shared" si="20"/>
        <v>-1.4</v>
      </c>
      <c r="BT31" s="10">
        <f t="shared" si="29"/>
        <v>-0.41</v>
      </c>
      <c r="BU31" s="5">
        <f>IF(C31=0,PERCENTRANK(CU:CU,CS31),PERCENTRANK(CT:CT,CS31))</f>
        <v>0.515</v>
      </c>
      <c r="BV31" s="5">
        <f>IF(C31=0,PERCENTRANK(SVO!A:A,CS31),PERCENTRANK(SVO!B:B,CS31))</f>
        <v>0.538</v>
      </c>
      <c r="BW31" s="10">
        <v>1</v>
      </c>
      <c r="BX31" s="10">
        <v>1</v>
      </c>
      <c r="BY31" s="10">
        <v>1</v>
      </c>
      <c r="BZ31" s="10">
        <v>3</v>
      </c>
      <c r="CA31" s="10">
        <v>2</v>
      </c>
      <c r="CB31" s="10">
        <v>1</v>
      </c>
      <c r="CC31" s="10">
        <v>1</v>
      </c>
      <c r="CD31" s="10">
        <v>1</v>
      </c>
      <c r="CE31" s="10">
        <v>2</v>
      </c>
      <c r="CF31" s="10">
        <v>1</v>
      </c>
      <c r="CG31" s="10">
        <v>1</v>
      </c>
      <c r="CH31" s="10">
        <v>2</v>
      </c>
      <c r="CI31" s="10">
        <v>1</v>
      </c>
      <c r="CJ31" s="10">
        <v>3</v>
      </c>
      <c r="CK31" s="10">
        <v>1</v>
      </c>
      <c r="CL31" s="10">
        <v>1</v>
      </c>
      <c r="CM31" s="10">
        <v>3</v>
      </c>
      <c r="CN31" s="10">
        <v>1</v>
      </c>
      <c r="CO31" s="16">
        <f t="shared" si="21"/>
        <v>1</v>
      </c>
      <c r="CP31" s="16">
        <f t="shared" si="22"/>
        <v>2.125</v>
      </c>
      <c r="CQ31" s="5">
        <v>8.281054</v>
      </c>
      <c r="CR31" s="5">
        <v>9.985933773566716</v>
      </c>
      <c r="CS31" s="5">
        <f>D31+(1-(CQ31/110.72))</f>
        <v>9.925207243497109</v>
      </c>
      <c r="CT31" s="5">
        <f>IF(C31=1,CS31,"")</f>
      </c>
      <c r="CU31" s="5">
        <f>IF(C31=0,CS31,"")</f>
        <v>9.925207243497109</v>
      </c>
      <c r="CV31" s="6">
        <v>1</v>
      </c>
      <c r="CW31" s="5">
        <v>20</v>
      </c>
      <c r="CX31" s="5">
        <v>9.916924977075956</v>
      </c>
      <c r="CY31" s="5">
        <f>IF(ISBLANK(BA31),"",BA31-D31)</f>
        <v>-1</v>
      </c>
      <c r="CZ31" s="2">
        <f>BC31-(BU31*100)</f>
        <v>-35.5</v>
      </c>
    </row>
    <row r="32" spans="1:104" ht="15">
      <c r="A32" s="14">
        <v>37414.541666666664</v>
      </c>
      <c r="B32" s="10">
        <v>145</v>
      </c>
      <c r="C32" s="10">
        <v>1</v>
      </c>
      <c r="D32" s="10">
        <v>0</v>
      </c>
      <c r="E32" s="10">
        <v>6</v>
      </c>
      <c r="F32" s="10">
        <v>0</v>
      </c>
      <c r="G32" s="12">
        <v>4</v>
      </c>
      <c r="H32" s="10">
        <v>2</v>
      </c>
      <c r="I32" s="10">
        <v>4</v>
      </c>
      <c r="J32" s="10">
        <v>50</v>
      </c>
      <c r="K32" s="10">
        <v>7</v>
      </c>
      <c r="L32" s="10">
        <v>4</v>
      </c>
      <c r="M32" s="10">
        <v>50</v>
      </c>
      <c r="N32" s="10">
        <v>8</v>
      </c>
      <c r="O32" s="10">
        <v>50</v>
      </c>
      <c r="P32" s="10">
        <v>7</v>
      </c>
      <c r="Q32" s="10">
        <f t="shared" si="0"/>
        <v>-1</v>
      </c>
      <c r="R32" s="10">
        <f t="shared" si="1"/>
        <v>-0.84</v>
      </c>
      <c r="S32" s="10">
        <f t="shared" si="2"/>
        <v>-0.2</v>
      </c>
      <c r="T32" s="10">
        <f t="shared" si="3"/>
        <v>-0.63</v>
      </c>
      <c r="U32" s="10">
        <f t="shared" si="4"/>
        <v>-0.67</v>
      </c>
      <c r="V32" s="10">
        <f t="shared" si="5"/>
        <v>-0.53</v>
      </c>
      <c r="W32" s="10">
        <f t="shared" si="6"/>
        <v>-0.6</v>
      </c>
      <c r="X32" s="10">
        <f t="shared" si="23"/>
        <v>-0.53</v>
      </c>
      <c r="Y32" s="10">
        <v>0</v>
      </c>
      <c r="Z32" s="10">
        <v>6</v>
      </c>
      <c r="AA32" s="10">
        <v>0</v>
      </c>
      <c r="AB32" s="10">
        <v>1</v>
      </c>
      <c r="AC32" s="10">
        <v>0</v>
      </c>
      <c r="AD32" s="10">
        <v>0</v>
      </c>
      <c r="AE32" s="10">
        <v>1</v>
      </c>
      <c r="AF32" s="10">
        <v>50</v>
      </c>
      <c r="AG32" s="10">
        <v>1</v>
      </c>
      <c r="AH32" s="10">
        <v>50</v>
      </c>
      <c r="AI32" s="10">
        <v>1</v>
      </c>
      <c r="AJ32" s="10">
        <f t="shared" si="7"/>
        <v>-1</v>
      </c>
      <c r="AK32" s="10">
        <f>IF(C32=0,AD32-K32,K32-AD32)</f>
        <v>7</v>
      </c>
      <c r="AL32" s="10">
        <f t="shared" si="24"/>
        <v>7</v>
      </c>
      <c r="AM32" s="10">
        <f>IF(C32=0,AG32-N32,N32-AG32)</f>
        <v>7</v>
      </c>
      <c r="AN32" s="10">
        <f t="shared" si="25"/>
        <v>7</v>
      </c>
      <c r="AO32" s="10">
        <f>IF(C32=0,AF32-M32,M32-AF32)</f>
        <v>0</v>
      </c>
      <c r="AP32" s="10">
        <f>IF(C32=0,AA32-H32,H32-AA32)</f>
        <v>2</v>
      </c>
      <c r="AQ32" s="10">
        <f t="shared" si="8"/>
        <v>-0.47</v>
      </c>
      <c r="AR32" s="10">
        <f t="shared" si="9"/>
        <v>-1.52</v>
      </c>
      <c r="AS32" s="10">
        <f t="shared" si="10"/>
        <v>-1.65</v>
      </c>
      <c r="AT32" s="10">
        <f t="shared" si="11"/>
        <v>-1.94</v>
      </c>
      <c r="AU32" s="10">
        <f t="shared" si="12"/>
        <v>-1.68</v>
      </c>
      <c r="AV32" s="10">
        <f t="shared" si="13"/>
        <v>-0.07</v>
      </c>
      <c r="AW32" s="10">
        <f t="shared" si="26"/>
        <v>-1.37</v>
      </c>
      <c r="AX32" s="10">
        <v>0</v>
      </c>
      <c r="AY32" s="10">
        <v>1</v>
      </c>
      <c r="AZ32" s="10">
        <v>0</v>
      </c>
      <c r="BA32" s="10">
        <v>0</v>
      </c>
      <c r="BB32" s="11">
        <v>1</v>
      </c>
      <c r="BC32" s="10">
        <v>50</v>
      </c>
      <c r="BD32" s="10">
        <v>1</v>
      </c>
      <c r="BE32" s="10">
        <v>50</v>
      </c>
      <c r="BF32" s="10">
        <v>1</v>
      </c>
      <c r="BG32" s="2">
        <f t="shared" si="14"/>
        <v>-1</v>
      </c>
      <c r="BH32" s="10">
        <f>IF(V32=0,BA32-AD32,AD32-BA32)</f>
        <v>0</v>
      </c>
      <c r="BI32" s="10">
        <f t="shared" si="27"/>
        <v>0</v>
      </c>
      <c r="BJ32" s="10">
        <f>IF(V32=0,BD32-AG32,AG32-BD32)</f>
        <v>0</v>
      </c>
      <c r="BK32" s="10">
        <f t="shared" si="28"/>
        <v>0</v>
      </c>
      <c r="BL32" s="10">
        <f>IF(V32=0,BC32-AF32,AF32-BC32)</f>
        <v>0</v>
      </c>
      <c r="BM32" s="10">
        <f>IF(V32=0,AX32-AA32,AA32-AX32)</f>
        <v>0</v>
      </c>
      <c r="BN32" s="10">
        <f t="shared" si="15"/>
        <v>-1.04</v>
      </c>
      <c r="BO32" s="10">
        <f t="shared" si="16"/>
        <v>-1.61</v>
      </c>
      <c r="BP32" s="10">
        <f t="shared" si="17"/>
        <v>-2.06</v>
      </c>
      <c r="BQ32" s="10">
        <f t="shared" si="18"/>
        <v>-2.18</v>
      </c>
      <c r="BR32" s="10">
        <f t="shared" si="19"/>
        <v>-2.1</v>
      </c>
      <c r="BS32" s="10">
        <f t="shared" si="20"/>
        <v>-0.12</v>
      </c>
      <c r="BT32" s="10">
        <f t="shared" si="29"/>
        <v>-1.61</v>
      </c>
      <c r="BU32" s="5">
        <f>IF(C32=0,PERCENTRANK(CU:CU,CS32),PERCENTRANK(CT:CT,CS32))</f>
        <v>0.161</v>
      </c>
      <c r="BV32" s="5">
        <f>IF(C32=0,PERCENTRANK(SVO!A:A,CS32),PERCENTRANK(SVO!B:B,CS32))</f>
        <v>0.102</v>
      </c>
      <c r="BW32" s="10">
        <v>2</v>
      </c>
      <c r="BX32" s="10">
        <v>2</v>
      </c>
      <c r="BY32" s="10">
        <v>2</v>
      </c>
      <c r="BZ32" s="10">
        <v>1</v>
      </c>
      <c r="CA32" s="10">
        <v>2</v>
      </c>
      <c r="CB32" s="10">
        <v>2</v>
      </c>
      <c r="CC32" s="10">
        <v>2</v>
      </c>
      <c r="CD32" s="10">
        <v>1</v>
      </c>
      <c r="CE32" s="10">
        <v>1</v>
      </c>
      <c r="CF32" s="10">
        <v>3</v>
      </c>
      <c r="CG32" s="10">
        <v>2</v>
      </c>
      <c r="CH32" s="10">
        <v>2</v>
      </c>
      <c r="CI32" s="10">
        <v>2</v>
      </c>
      <c r="CJ32" s="10">
        <v>1</v>
      </c>
      <c r="CK32" s="10">
        <v>1</v>
      </c>
      <c r="CL32" s="10">
        <v>2</v>
      </c>
      <c r="CM32" s="10">
        <v>2</v>
      </c>
      <c r="CN32" s="10">
        <v>2</v>
      </c>
      <c r="CO32" s="16">
        <f t="shared" si="21"/>
        <v>2</v>
      </c>
      <c r="CP32" s="16">
        <f t="shared" si="22"/>
        <v>1.5</v>
      </c>
      <c r="CQ32" s="5">
        <v>6.281053999999999</v>
      </c>
      <c r="CR32" s="5">
        <v>0.9893309803554378</v>
      </c>
      <c r="CS32" s="5">
        <f>D32+(1-(CQ32/110.72))</f>
        <v>0.9432708273121387</v>
      </c>
      <c r="CT32" s="5">
        <f>IF(C32=1,CS32,"")</f>
        <v>0.9432708273121387</v>
      </c>
      <c r="CU32" s="5">
        <f>IF(C32=0,CS32,"")</f>
      </c>
      <c r="CV32" s="6">
        <v>0</v>
      </c>
      <c r="CW32" s="5">
        <v>44</v>
      </c>
      <c r="CX32" s="5">
        <v>1.9795822098070994</v>
      </c>
      <c r="CY32" s="5">
        <f>IF(ISBLANK(BA32),"",BA32-D32)</f>
        <v>0</v>
      </c>
      <c r="CZ32" s="2">
        <f>BC32-(BU32*100)</f>
        <v>33.9</v>
      </c>
    </row>
    <row r="33" spans="1:104" ht="15">
      <c r="A33" s="14">
        <v>37414.541666666664</v>
      </c>
      <c r="B33" s="10">
        <v>146</v>
      </c>
      <c r="C33" s="10">
        <v>0</v>
      </c>
      <c r="D33" s="10">
        <v>10</v>
      </c>
      <c r="E33" s="10">
        <v>25</v>
      </c>
      <c r="F33" s="10">
        <v>4</v>
      </c>
      <c r="G33" s="12">
        <v>0</v>
      </c>
      <c r="H33" s="10">
        <v>4</v>
      </c>
      <c r="I33" s="10">
        <v>5</v>
      </c>
      <c r="J33" s="10">
        <v>55</v>
      </c>
      <c r="K33" s="10">
        <v>7</v>
      </c>
      <c r="L33" s="10">
        <v>5</v>
      </c>
      <c r="M33" s="10">
        <v>60</v>
      </c>
      <c r="N33" s="10">
        <v>5</v>
      </c>
      <c r="O33" s="10">
        <v>40</v>
      </c>
      <c r="P33" s="10"/>
      <c r="Q33" s="10">
        <f t="shared" si="0"/>
        <v>2</v>
      </c>
      <c r="R33" s="10">
        <f t="shared" si="1"/>
        <v>0.76</v>
      </c>
      <c r="S33" s="10">
        <f t="shared" si="2"/>
        <v>1.43</v>
      </c>
      <c r="T33" s="10">
        <f t="shared" si="3"/>
        <v>0.15</v>
      </c>
      <c r="U33" s="10">
        <f t="shared" si="4"/>
        <v>-0.4</v>
      </c>
      <c r="V33" s="10">
        <f t="shared" si="5"/>
        <v>0.29</v>
      </c>
      <c r="W33" s="10">
        <f t="shared" si="6"/>
        <v>-0.07</v>
      </c>
      <c r="X33" s="10">
        <f t="shared" si="23"/>
        <v>0.28</v>
      </c>
      <c r="Y33" s="10">
        <v>1</v>
      </c>
      <c r="Z33" s="10">
        <v>25</v>
      </c>
      <c r="AA33" s="10">
        <v>4</v>
      </c>
      <c r="AB33" s="10">
        <v>7</v>
      </c>
      <c r="AC33" s="10">
        <v>75</v>
      </c>
      <c r="AD33" s="10">
        <v>10</v>
      </c>
      <c r="AE33" s="10">
        <v>6</v>
      </c>
      <c r="AF33" s="10">
        <v>25</v>
      </c>
      <c r="AG33" s="10">
        <v>9</v>
      </c>
      <c r="AH33" s="10">
        <v>20</v>
      </c>
      <c r="AI33" s="10">
        <v>4</v>
      </c>
      <c r="AJ33" s="10">
        <f t="shared" si="7"/>
        <v>1</v>
      </c>
      <c r="AK33" s="10">
        <f>IF(C33=0,AD33-K33,K33-AD33)</f>
        <v>3</v>
      </c>
      <c r="AL33" s="10">
        <f t="shared" si="24"/>
        <v>3</v>
      </c>
      <c r="AM33" s="10">
        <f>IF(C33=0,AG33-N33,N33-AG33)</f>
        <v>4</v>
      </c>
      <c r="AN33" s="10">
        <f t="shared" si="25"/>
        <v>4</v>
      </c>
      <c r="AO33" s="10">
        <f>IF(C33=0,AF33-M33,M33-AF33)</f>
        <v>-35</v>
      </c>
      <c r="AP33" s="10">
        <f>IF(C33=0,AA33-H33,H33-AA33)</f>
        <v>0</v>
      </c>
      <c r="AQ33" s="10">
        <f t="shared" si="8"/>
        <v>0.66</v>
      </c>
      <c r="AR33" s="10">
        <f t="shared" si="9"/>
        <v>1.41</v>
      </c>
      <c r="AS33" s="10">
        <f t="shared" si="10"/>
        <v>1.5</v>
      </c>
      <c r="AT33" s="10">
        <f t="shared" si="11"/>
        <v>0.77</v>
      </c>
      <c r="AU33" s="10">
        <f t="shared" si="12"/>
        <v>1.14</v>
      </c>
      <c r="AV33" s="10">
        <f t="shared" si="13"/>
        <v>-1.05</v>
      </c>
      <c r="AW33" s="10">
        <f t="shared" si="26"/>
        <v>0.75</v>
      </c>
      <c r="AX33" s="10">
        <v>4</v>
      </c>
      <c r="AY33" s="10">
        <v>6</v>
      </c>
      <c r="AZ33" s="10">
        <v>75</v>
      </c>
      <c r="BA33" s="10">
        <v>10</v>
      </c>
      <c r="BB33" s="11">
        <v>6</v>
      </c>
      <c r="BC33" s="10">
        <v>80</v>
      </c>
      <c r="BD33" s="10">
        <v>9</v>
      </c>
      <c r="BE33" s="10">
        <v>30</v>
      </c>
      <c r="BF33" s="10">
        <v>8</v>
      </c>
      <c r="BG33" s="2">
        <f t="shared" si="14"/>
        <v>1</v>
      </c>
      <c r="BH33" s="10">
        <f>IF(V33=0,BA33-AD33,AD33-BA33)</f>
        <v>0</v>
      </c>
      <c r="BI33" s="10">
        <f t="shared" si="27"/>
        <v>0</v>
      </c>
      <c r="BJ33" s="10">
        <f>IF(V33=0,BD33-AG33,AG33-BD33)</f>
        <v>0</v>
      </c>
      <c r="BK33" s="10">
        <f t="shared" si="28"/>
        <v>0</v>
      </c>
      <c r="BL33" s="10">
        <f>IF(V33=0,BC33-AF33,AF33-BC33)</f>
        <v>-55</v>
      </c>
      <c r="BM33" s="10">
        <f>IF(V33=0,AX33-AA33,AA33-AX33)</f>
        <v>0</v>
      </c>
      <c r="BN33" s="10">
        <f t="shared" si="15"/>
        <v>0.75</v>
      </c>
      <c r="BO33" s="10">
        <f t="shared" si="16"/>
        <v>1.31</v>
      </c>
      <c r="BP33" s="10">
        <f t="shared" si="17"/>
        <v>0.83</v>
      </c>
      <c r="BQ33" s="10">
        <f t="shared" si="18"/>
        <v>0.7</v>
      </c>
      <c r="BR33" s="10">
        <f t="shared" si="19"/>
        <v>1.06</v>
      </c>
      <c r="BS33" s="10">
        <f t="shared" si="20"/>
        <v>1.01</v>
      </c>
      <c r="BT33" s="10">
        <f t="shared" si="29"/>
        <v>0.98</v>
      </c>
      <c r="BU33" s="5">
        <f>IF(C33=0,PERCENTRANK(CU:CU,CS33),PERCENTRANK(CT:CT,CS33))</f>
        <v>0.796</v>
      </c>
      <c r="BV33" s="5">
        <f>IF(C33=0,PERCENTRANK(SVO!A:A,CS33),PERCENTRANK(SVO!B:B,CS33))</f>
        <v>0.82</v>
      </c>
      <c r="BW33" s="10">
        <v>4</v>
      </c>
      <c r="BX33" s="10">
        <v>2</v>
      </c>
      <c r="BY33" s="10">
        <v>2</v>
      </c>
      <c r="BZ33" s="10">
        <v>2</v>
      </c>
      <c r="CA33" s="10">
        <v>3</v>
      </c>
      <c r="CB33" s="10">
        <v>1</v>
      </c>
      <c r="CC33" s="10">
        <v>2</v>
      </c>
      <c r="CD33" s="10">
        <v>1</v>
      </c>
      <c r="CE33" s="10">
        <v>3</v>
      </c>
      <c r="CF33" s="10">
        <v>3</v>
      </c>
      <c r="CG33" s="10">
        <v>2</v>
      </c>
      <c r="CH33" s="10">
        <v>4</v>
      </c>
      <c r="CI33" s="10">
        <v>1</v>
      </c>
      <c r="CJ33" s="10">
        <v>5</v>
      </c>
      <c r="CK33" s="10">
        <v>1</v>
      </c>
      <c r="CL33" s="10">
        <v>3</v>
      </c>
      <c r="CM33" s="10">
        <v>2</v>
      </c>
      <c r="CN33" s="10">
        <v>1</v>
      </c>
      <c r="CO33" s="16">
        <f t="shared" si="21"/>
        <v>1.6666666666666667</v>
      </c>
      <c r="CP33" s="16">
        <f t="shared" si="22"/>
        <v>3</v>
      </c>
      <c r="CQ33" s="5">
        <v>12.718946</v>
      </c>
      <c r="CR33" s="5">
        <v>1.9783955551517107</v>
      </c>
      <c r="CS33" s="5">
        <f>D33+(1-(CQ33/110.72))</f>
        <v>10.885125126445086</v>
      </c>
      <c r="CT33" s="5">
        <f>IF(C33=1,CS33,"")</f>
      </c>
      <c r="CU33" s="5">
        <f>IF(C33=0,CS33,"")</f>
        <v>10.885125126445086</v>
      </c>
      <c r="CV33" s="6">
        <v>0</v>
      </c>
      <c r="CW33" s="5">
        <v>4</v>
      </c>
      <c r="CX33" s="5">
        <v>10.930907457719838</v>
      </c>
      <c r="CY33" s="5">
        <f>IF(ISBLANK(BA33),"",BA33-D33)</f>
        <v>0</v>
      </c>
      <c r="CZ33" s="2">
        <f>BC33-(BU33*100)</f>
        <v>0.3999999999999915</v>
      </c>
    </row>
    <row r="34" spans="1:104" ht="15">
      <c r="A34" s="14">
        <v>37414.604166666664</v>
      </c>
      <c r="B34" s="10">
        <v>151</v>
      </c>
      <c r="C34" s="10">
        <v>0</v>
      </c>
      <c r="D34" s="10">
        <v>10</v>
      </c>
      <c r="E34" s="10">
        <v>30</v>
      </c>
      <c r="F34" s="10">
        <v>3</v>
      </c>
      <c r="G34" s="12">
        <v>7</v>
      </c>
      <c r="H34" s="10">
        <v>2</v>
      </c>
      <c r="I34" s="10">
        <v>5</v>
      </c>
      <c r="J34" s="10">
        <v>69</v>
      </c>
      <c r="K34" s="10">
        <v>7</v>
      </c>
      <c r="L34" s="10">
        <v>5</v>
      </c>
      <c r="M34" s="10">
        <v>70</v>
      </c>
      <c r="N34" s="10">
        <v>5</v>
      </c>
      <c r="O34" s="10">
        <v>50</v>
      </c>
      <c r="P34" s="10">
        <v>6</v>
      </c>
      <c r="Q34" s="10">
        <f aca="true" t="shared" si="30" ref="Q34:Q65">K34-N34</f>
        <v>2</v>
      </c>
      <c r="R34" s="10">
        <f aca="true" t="shared" si="31" ref="R34:R65">ROUND((Q34-AVERAGE(Q$1:Q$65536))/STDEV(Q$1:Q$65536),2)</f>
        <v>0.76</v>
      </c>
      <c r="S34" s="10">
        <f aca="true" t="shared" si="32" ref="S34:S65">ROUND((H34-AVERAGE(H$1:H$65536))/STDEV(H$1:H$65536),2)</f>
        <v>-0.2</v>
      </c>
      <c r="T34" s="10">
        <f aca="true" t="shared" si="33" ref="T34:T65">ROUND((I34-AVERAGE(I$1:I$65536))/STDEV(I$1:I$65536),2)</f>
        <v>0.15</v>
      </c>
      <c r="U34" s="10">
        <f aca="true" t="shared" si="34" ref="U34:U65">ROUND((J34-AVERAGE(J$1:J$65536))/STDEV(J$1:J$65536),2)</f>
        <v>0.34</v>
      </c>
      <c r="V34" s="10">
        <f aca="true" t="shared" si="35" ref="V34:V65">ROUND((L34-AVERAGE(L$1:L$65536))/STDEV(L$1:L$65536),2)</f>
        <v>0.29</v>
      </c>
      <c r="W34" s="10">
        <f aca="true" t="shared" si="36" ref="W34:W65">ROUND((M34-AVERAGE(M$1:M$65536))/STDEV(M$1:M$65536),2)</f>
        <v>0.47</v>
      </c>
      <c r="X34" s="10">
        <f t="shared" si="23"/>
        <v>0.21</v>
      </c>
      <c r="Y34" s="10">
        <v>10</v>
      </c>
      <c r="Z34" s="10">
        <v>30</v>
      </c>
      <c r="AA34" s="10">
        <v>2</v>
      </c>
      <c r="AB34" s="10">
        <v>6</v>
      </c>
      <c r="AC34" s="10">
        <v>80</v>
      </c>
      <c r="AD34" s="10">
        <v>9</v>
      </c>
      <c r="AE34" s="10">
        <v>5</v>
      </c>
      <c r="AF34" s="10">
        <v>70</v>
      </c>
      <c r="AG34" s="10">
        <v>6</v>
      </c>
      <c r="AH34" s="10">
        <v>50</v>
      </c>
      <c r="AI34" s="10">
        <v>6</v>
      </c>
      <c r="AJ34" s="10">
        <f t="shared" si="7"/>
        <v>3</v>
      </c>
      <c r="AK34" s="10">
        <f>IF(C34=0,AD34-K34,K34-AD34)</f>
        <v>2</v>
      </c>
      <c r="AL34" s="10">
        <f t="shared" si="24"/>
        <v>2</v>
      </c>
      <c r="AM34" s="10">
        <f>IF(C34=0,AG34-N34,N34-AG34)</f>
        <v>1</v>
      </c>
      <c r="AN34" s="10">
        <f t="shared" si="25"/>
        <v>1</v>
      </c>
      <c r="AO34" s="10">
        <f>IF(C34=0,AF34-M34,M34-AF34)</f>
        <v>0</v>
      </c>
      <c r="AP34" s="10">
        <f>IF(C34=0,AA34-H34,H34-AA34)</f>
        <v>0</v>
      </c>
      <c r="AQ34" s="10">
        <f aca="true" t="shared" si="37" ref="AQ34:AQ65">ROUND((AJ34-AVERAGE(AJ$1:AJ$65536))/STDEV(AJ$1:AJ$65536),2)</f>
        <v>1.79</v>
      </c>
      <c r="AR34" s="10">
        <f aca="true" t="shared" si="38" ref="AR34:AR65">ROUND((AA34-AVERAGE(AA$1:AA$65536))/STDEV(AA$1:AA$65536),2)</f>
        <v>-0.05</v>
      </c>
      <c r="AS34" s="10">
        <f aca="true" t="shared" si="39" ref="AS34:AS65">ROUND((AB34-AVERAGE(AB$1:AB$65536))/STDEV(AB$1:AB$65536),2)</f>
        <v>0.97</v>
      </c>
      <c r="AT34" s="10">
        <f aca="true" t="shared" si="40" ref="AT34:AT65">ROUND((AC34-AVERAGE(AC$1:AC$65536))/STDEV(AC$1:AC$65536),2)</f>
        <v>0.95</v>
      </c>
      <c r="AU34" s="10">
        <f aca="true" t="shared" si="41" ref="AU34:AU65">ROUND((AE34-AVERAGE(AE$1:AE$65536))/STDEV(AE$1:AE$65536),2)</f>
        <v>0.58</v>
      </c>
      <c r="AV34" s="10">
        <f aca="true" t="shared" si="42" ref="AV34:AV65">ROUND((AF34-AVERAGE(AF$1:AF$65536))/STDEV(AF$1:AF$65536),2)</f>
        <v>0.72</v>
      </c>
      <c r="AW34" s="10">
        <f t="shared" si="26"/>
        <v>0.63</v>
      </c>
      <c r="AX34" s="10">
        <v>3</v>
      </c>
      <c r="AY34" s="10">
        <v>7</v>
      </c>
      <c r="AZ34" s="10">
        <v>88</v>
      </c>
      <c r="BA34" s="10">
        <v>10</v>
      </c>
      <c r="BB34" s="11">
        <v>6</v>
      </c>
      <c r="BC34" s="10">
        <v>79</v>
      </c>
      <c r="BD34" s="10">
        <v>9</v>
      </c>
      <c r="BE34" s="10">
        <v>30</v>
      </c>
      <c r="BF34" s="10">
        <v>8</v>
      </c>
      <c r="BG34" s="2">
        <f aca="true" t="shared" si="43" ref="BG34:BG65">BA34-BD34</f>
        <v>1</v>
      </c>
      <c r="BH34" s="10">
        <f>IF(V34=0,BA34-AD34,AD34-BA34)</f>
        <v>-1</v>
      </c>
      <c r="BI34" s="10">
        <f t="shared" si="27"/>
        <v>1</v>
      </c>
      <c r="BJ34" s="10">
        <f>IF(V34=0,BD34-AG34,AG34-BD34)</f>
        <v>-3</v>
      </c>
      <c r="BK34" s="10">
        <f t="shared" si="28"/>
        <v>3</v>
      </c>
      <c r="BL34" s="10">
        <f>IF(V34=0,BC34-AF34,AF34-BC34)</f>
        <v>-9</v>
      </c>
      <c r="BM34" s="10">
        <f>IF(V34=0,AX34-AA34,AA34-AX34)</f>
        <v>-1</v>
      </c>
      <c r="BN34" s="10">
        <f aca="true" t="shared" si="44" ref="BN34:BN65">ROUND((BG34-AVERAGE(BG$1:BG$65536))/STDEV(BG$1:BG$65536),2)</f>
        <v>0.75</v>
      </c>
      <c r="BO34" s="10">
        <f aca="true" t="shared" si="45" ref="BO34:BO65">ROUND((AX34-AVERAGE(AX$1:AX$65536))/STDEV(AX$1:AX$65536),2)</f>
        <v>0.58</v>
      </c>
      <c r="BP34" s="10">
        <f aca="true" t="shared" si="46" ref="BP34:BP65">ROUND((AY34-AVERAGE(AY$1:AY$65536))/STDEV(AY$1:AY$65536),2)</f>
        <v>1.41</v>
      </c>
      <c r="BQ34" s="10">
        <f aca="true" t="shared" si="47" ref="BQ34:BQ65">ROUND((AZ34-AVERAGE(AZ$1:AZ$65536))/STDEV(AZ$1:AZ$65536),2)</f>
        <v>1.2</v>
      </c>
      <c r="BR34" s="10">
        <f aca="true" t="shared" si="48" ref="BR34:BR65">ROUND((BB34-AVERAGE(BB$1:BB$65536))/STDEV(BB$1:BB$65536),2)</f>
        <v>1.06</v>
      </c>
      <c r="BS34" s="10">
        <f aca="true" t="shared" si="49" ref="BS34:BS65">ROUND((BC34-AVERAGE(BC$1:BC$65536))/STDEV(BC$1:BC$65536),2)</f>
        <v>0.97</v>
      </c>
      <c r="BT34" s="10">
        <f t="shared" si="29"/>
        <v>1.04</v>
      </c>
      <c r="BU34" s="5">
        <f>IF(C34=0,PERCENTRANK(CU:CU,CS34),PERCENTRANK(CT:CT,CS34))</f>
        <v>0.765</v>
      </c>
      <c r="BV34" s="5">
        <f>IF(C34=0,PERCENTRANK(SVO!A:A,CS34),PERCENTRANK(SVO!B:B,CS34))</f>
        <v>0.81</v>
      </c>
      <c r="BW34" s="10">
        <v>4</v>
      </c>
      <c r="BX34" s="10">
        <v>2</v>
      </c>
      <c r="BY34" s="10">
        <v>1</v>
      </c>
      <c r="BZ34" s="10">
        <v>4</v>
      </c>
      <c r="CA34" s="10">
        <v>1</v>
      </c>
      <c r="CB34" s="10">
        <v>1</v>
      </c>
      <c r="CC34" s="10">
        <v>1</v>
      </c>
      <c r="CD34" s="10">
        <v>1</v>
      </c>
      <c r="CE34" s="10">
        <v>1</v>
      </c>
      <c r="CF34" s="10">
        <v>1</v>
      </c>
      <c r="CG34" s="10">
        <v>1</v>
      </c>
      <c r="CH34" s="10">
        <v>2</v>
      </c>
      <c r="CI34" s="10">
        <v>1</v>
      </c>
      <c r="CJ34" s="10">
        <v>4</v>
      </c>
      <c r="CK34" s="10">
        <v>2</v>
      </c>
      <c r="CL34" s="10">
        <v>2</v>
      </c>
      <c r="CM34" s="10">
        <v>2</v>
      </c>
      <c r="CN34" s="10">
        <v>1</v>
      </c>
      <c r="CO34" s="16">
        <f t="shared" si="21"/>
        <v>1.2222222222222223</v>
      </c>
      <c r="CP34" s="16">
        <f aca="true" t="shared" si="50" ref="CP34:CP65">AVERAGE(BW34,BZ34,CA34,CD34,CE34,CH34,CJ34,CM34)</f>
        <v>2.375</v>
      </c>
      <c r="CQ34" s="5">
        <v>17.718946000000003</v>
      </c>
      <c r="CR34" s="5">
        <v>10.969902538179907</v>
      </c>
      <c r="CS34" s="5">
        <f>D34+(1-(CQ34/110.72))</f>
        <v>10.839966166907514</v>
      </c>
      <c r="CT34" s="5">
        <f>IF(C34=1,CS34,"")</f>
      </c>
      <c r="CU34" s="5">
        <f>IF(C34=0,CS34,"")</f>
        <v>10.839966166907514</v>
      </c>
      <c r="CV34" s="6">
        <v>1</v>
      </c>
      <c r="CW34" s="5">
        <v>53</v>
      </c>
      <c r="CX34" s="5">
        <v>10.939302560194221</v>
      </c>
      <c r="CY34" s="5">
        <f>IF(ISBLANK(BA34),"",BA34-D34)</f>
        <v>0</v>
      </c>
      <c r="CZ34" s="2">
        <f>BC34-(BU34*100)</f>
        <v>2.5</v>
      </c>
    </row>
    <row r="35" spans="1:104" ht="15">
      <c r="A35" s="14">
        <v>37414.604166666664</v>
      </c>
      <c r="B35" s="10">
        <v>152</v>
      </c>
      <c r="C35" s="10">
        <v>1</v>
      </c>
      <c r="D35" s="10">
        <v>2</v>
      </c>
      <c r="E35" s="10">
        <v>1</v>
      </c>
      <c r="F35" s="10">
        <v>1</v>
      </c>
      <c r="G35" s="12">
        <v>5</v>
      </c>
      <c r="H35" s="10">
        <v>1</v>
      </c>
      <c r="I35" s="10">
        <v>3</v>
      </c>
      <c r="J35" s="10">
        <v>25</v>
      </c>
      <c r="K35" s="10">
        <v>3</v>
      </c>
      <c r="L35" s="10">
        <v>3</v>
      </c>
      <c r="M35" s="10">
        <v>30</v>
      </c>
      <c r="N35" s="10">
        <v>7</v>
      </c>
      <c r="O35" s="10">
        <v>70</v>
      </c>
      <c r="P35" s="10">
        <v>6</v>
      </c>
      <c r="Q35" s="10">
        <f t="shared" si="30"/>
        <v>-4</v>
      </c>
      <c r="R35" s="10">
        <f t="shared" si="31"/>
        <v>-2.44</v>
      </c>
      <c r="S35" s="10">
        <f t="shared" si="32"/>
        <v>-1.01</v>
      </c>
      <c r="T35" s="10">
        <f t="shared" si="33"/>
        <v>-1.4</v>
      </c>
      <c r="U35" s="10">
        <f t="shared" si="34"/>
        <v>-1.98</v>
      </c>
      <c r="V35" s="10">
        <f t="shared" si="35"/>
        <v>-1.35</v>
      </c>
      <c r="W35" s="10">
        <f t="shared" si="36"/>
        <v>-1.66</v>
      </c>
      <c r="X35" s="10">
        <f t="shared" si="23"/>
        <v>-1.48</v>
      </c>
      <c r="Y35" s="10">
        <v>2</v>
      </c>
      <c r="Z35" s="10">
        <v>1</v>
      </c>
      <c r="AA35" s="10">
        <v>0</v>
      </c>
      <c r="AB35" s="10">
        <v>1</v>
      </c>
      <c r="AC35" s="10">
        <v>0</v>
      </c>
      <c r="AD35" s="10">
        <v>1</v>
      </c>
      <c r="AE35" s="10">
        <v>1</v>
      </c>
      <c r="AF35" s="10">
        <v>0</v>
      </c>
      <c r="AG35" s="10">
        <v>5</v>
      </c>
      <c r="AH35" s="10">
        <v>50</v>
      </c>
      <c r="AI35" s="10">
        <v>5</v>
      </c>
      <c r="AJ35" s="10">
        <f t="shared" si="7"/>
        <v>-4</v>
      </c>
      <c r="AK35" s="10">
        <f>IF(C35=0,AD35-K35,K35-AD35)</f>
        <v>2</v>
      </c>
      <c r="AL35" s="10">
        <f t="shared" si="24"/>
        <v>2</v>
      </c>
      <c r="AM35" s="10">
        <f>IF(C35=0,AG35-N35,N35-AG35)</f>
        <v>2</v>
      </c>
      <c r="AN35" s="10">
        <f t="shared" si="25"/>
        <v>2</v>
      </c>
      <c r="AO35" s="10">
        <f>IF(C35=0,AF35-M35,M35-AF35)</f>
        <v>30</v>
      </c>
      <c r="AP35" s="10">
        <f>IF(C35=0,AA35-H35,H35-AA35)</f>
        <v>1</v>
      </c>
      <c r="AQ35" s="10">
        <f t="shared" si="37"/>
        <v>-2.17</v>
      </c>
      <c r="AR35" s="10">
        <f t="shared" si="38"/>
        <v>-1.52</v>
      </c>
      <c r="AS35" s="10">
        <f t="shared" si="39"/>
        <v>-1.65</v>
      </c>
      <c r="AT35" s="10">
        <f t="shared" si="40"/>
        <v>-1.94</v>
      </c>
      <c r="AU35" s="10">
        <f t="shared" si="41"/>
        <v>-1.68</v>
      </c>
      <c r="AV35" s="10">
        <f t="shared" si="42"/>
        <v>-2.04</v>
      </c>
      <c r="AW35" s="10">
        <f t="shared" si="26"/>
        <v>-1.77</v>
      </c>
      <c r="AX35" s="10">
        <v>1</v>
      </c>
      <c r="AY35" s="10">
        <v>2</v>
      </c>
      <c r="AZ35" s="10">
        <v>25</v>
      </c>
      <c r="BA35" s="10">
        <v>1</v>
      </c>
      <c r="BB35" s="11">
        <v>2</v>
      </c>
      <c r="BC35" s="10">
        <v>50</v>
      </c>
      <c r="BD35" s="10">
        <v>2</v>
      </c>
      <c r="BE35" s="10">
        <v>50</v>
      </c>
      <c r="BF35" s="10">
        <v>2</v>
      </c>
      <c r="BG35" s="2">
        <f t="shared" si="43"/>
        <v>-1</v>
      </c>
      <c r="BH35" s="10">
        <f>IF(V35=0,BA35-AD35,AD35-BA35)</f>
        <v>0</v>
      </c>
      <c r="BI35" s="10">
        <f t="shared" si="27"/>
        <v>0</v>
      </c>
      <c r="BJ35" s="10">
        <f>IF(V35=0,BD35-AG35,AG35-BD35)</f>
        <v>3</v>
      </c>
      <c r="BK35" s="10">
        <f t="shared" si="28"/>
        <v>3</v>
      </c>
      <c r="BL35" s="10">
        <f>IF(V35=0,BC35-AF35,AF35-BC35)</f>
        <v>-50</v>
      </c>
      <c r="BM35" s="10">
        <f>IF(V35=0,AX35-AA35,AA35-AX35)</f>
        <v>-1</v>
      </c>
      <c r="BN35" s="10">
        <f t="shared" si="44"/>
        <v>-1.04</v>
      </c>
      <c r="BO35" s="10">
        <f t="shared" si="45"/>
        <v>-0.88</v>
      </c>
      <c r="BP35" s="10">
        <f t="shared" si="46"/>
        <v>-1.49</v>
      </c>
      <c r="BQ35" s="10">
        <f t="shared" si="47"/>
        <v>-1.22</v>
      </c>
      <c r="BR35" s="10">
        <f t="shared" si="48"/>
        <v>-1.47</v>
      </c>
      <c r="BS35" s="10">
        <f t="shared" si="49"/>
        <v>-0.12</v>
      </c>
      <c r="BT35" s="10">
        <f t="shared" si="29"/>
        <v>-1.04</v>
      </c>
      <c r="BU35" s="5">
        <f>IF(C35=0,PERCENTRANK(CU:CU,CS35),PERCENTRANK(CT:CT,CS35))</f>
        <v>0.612</v>
      </c>
      <c r="BV35" s="5">
        <f>IF(C35=0,PERCENTRANK(SVO!A:A,CS35),PERCENTRANK(SVO!B:B,CS35))</f>
        <v>0.608</v>
      </c>
      <c r="BW35" s="10">
        <v>5</v>
      </c>
      <c r="BX35" s="10">
        <v>3</v>
      </c>
      <c r="BY35" s="10">
        <v>1</v>
      </c>
      <c r="BZ35" s="10">
        <v>5</v>
      </c>
      <c r="CA35" s="10">
        <v>4</v>
      </c>
      <c r="CB35" s="10">
        <v>5</v>
      </c>
      <c r="CC35" s="10">
        <v>4</v>
      </c>
      <c r="CD35" s="10">
        <v>5</v>
      </c>
      <c r="CE35" s="10">
        <v>3</v>
      </c>
      <c r="CF35" s="10">
        <v>1</v>
      </c>
      <c r="CG35" s="10">
        <v>4</v>
      </c>
      <c r="CH35" s="10">
        <v>4</v>
      </c>
      <c r="CI35" s="10">
        <v>1</v>
      </c>
      <c r="CJ35" s="10">
        <v>4</v>
      </c>
      <c r="CK35" s="10">
        <v>1</v>
      </c>
      <c r="CL35" s="10">
        <v>1</v>
      </c>
      <c r="CM35" s="10">
        <v>5</v>
      </c>
      <c r="CN35" s="10">
        <v>1</v>
      </c>
      <c r="CO35" s="16">
        <f t="shared" si="21"/>
        <v>2.3333333333333335</v>
      </c>
      <c r="CP35" s="16">
        <f t="shared" si="50"/>
        <v>4.375</v>
      </c>
      <c r="CQ35" s="5">
        <v>11.281054</v>
      </c>
      <c r="CR35" s="5">
        <v>2.980837963383635</v>
      </c>
      <c r="CS35" s="5">
        <f>D35+(1-(CQ35/110.72))</f>
        <v>2.8981118677745665</v>
      </c>
      <c r="CT35" s="5">
        <f>IF(C35=1,CS35,"")</f>
        <v>2.8981118677745665</v>
      </c>
      <c r="CU35" s="5">
        <f>IF(C35=0,CS35,"")</f>
      </c>
      <c r="CV35" s="6">
        <v>1</v>
      </c>
      <c r="CW35" s="5">
        <v>8</v>
      </c>
      <c r="CX35" s="5">
        <v>2.9231907003490707</v>
      </c>
      <c r="CY35" s="5">
        <f>IF(ISBLANK(BA35),"",BA35-D35)</f>
        <v>-1</v>
      </c>
      <c r="CZ35" s="2">
        <f>BC35-(BU35*100)</f>
        <v>-11.199999999999996</v>
      </c>
    </row>
    <row r="36" spans="1:104" ht="15">
      <c r="A36" s="14">
        <v>37414.604166666664</v>
      </c>
      <c r="B36" s="10">
        <v>153</v>
      </c>
      <c r="C36" s="10">
        <v>1</v>
      </c>
      <c r="D36" s="10">
        <v>2</v>
      </c>
      <c r="E36" s="10">
        <v>6</v>
      </c>
      <c r="F36" s="10">
        <v>4</v>
      </c>
      <c r="G36" s="12">
        <v>0</v>
      </c>
      <c r="H36" s="10">
        <v>4</v>
      </c>
      <c r="I36" s="10">
        <v>5</v>
      </c>
      <c r="J36" s="10">
        <v>50</v>
      </c>
      <c r="K36" s="10">
        <v>7</v>
      </c>
      <c r="L36" s="10">
        <v>3</v>
      </c>
      <c r="M36" s="10">
        <v>75</v>
      </c>
      <c r="N36" s="10">
        <v>6</v>
      </c>
      <c r="O36" s="10">
        <v>70</v>
      </c>
      <c r="P36" s="10">
        <v>6</v>
      </c>
      <c r="Q36" s="10">
        <f t="shared" si="30"/>
        <v>1</v>
      </c>
      <c r="R36" s="10">
        <f t="shared" si="31"/>
        <v>0.22</v>
      </c>
      <c r="S36" s="10">
        <f t="shared" si="32"/>
        <v>1.43</v>
      </c>
      <c r="T36" s="10">
        <f t="shared" si="33"/>
        <v>0.15</v>
      </c>
      <c r="U36" s="10">
        <f t="shared" si="34"/>
        <v>-0.67</v>
      </c>
      <c r="V36" s="10">
        <f t="shared" si="35"/>
        <v>-1.35</v>
      </c>
      <c r="W36" s="10">
        <f t="shared" si="36"/>
        <v>0.73</v>
      </c>
      <c r="X36" s="10">
        <f t="shared" si="23"/>
        <v>0.06</v>
      </c>
      <c r="Y36" s="10">
        <v>2</v>
      </c>
      <c r="Z36" s="10">
        <v>6</v>
      </c>
      <c r="AA36" s="10">
        <v>4</v>
      </c>
      <c r="AB36" s="10">
        <v>3</v>
      </c>
      <c r="AC36" s="10">
        <v>25</v>
      </c>
      <c r="AD36" s="10">
        <v>4</v>
      </c>
      <c r="AE36" s="10">
        <v>2</v>
      </c>
      <c r="AF36" s="10">
        <v>50</v>
      </c>
      <c r="AG36" s="10">
        <v>3</v>
      </c>
      <c r="AH36" s="10">
        <v>45</v>
      </c>
      <c r="AI36" s="10">
        <v>3</v>
      </c>
      <c r="AJ36" s="10">
        <f t="shared" si="7"/>
        <v>1</v>
      </c>
      <c r="AK36" s="10">
        <f>IF(C36=0,AD36-K36,K36-AD36)</f>
        <v>3</v>
      </c>
      <c r="AL36" s="10">
        <f t="shared" si="24"/>
        <v>3</v>
      </c>
      <c r="AM36" s="10">
        <f>IF(C36=0,AG36-N36,N36-AG36)</f>
        <v>3</v>
      </c>
      <c r="AN36" s="10">
        <f t="shared" si="25"/>
        <v>3</v>
      </c>
      <c r="AO36" s="10">
        <f>IF(C36=0,AF36-M36,M36-AF36)</f>
        <v>25</v>
      </c>
      <c r="AP36" s="10">
        <f>IF(C36=0,AA36-H36,H36-AA36)</f>
        <v>0</v>
      </c>
      <c r="AQ36" s="10">
        <f t="shared" si="37"/>
        <v>0.66</v>
      </c>
      <c r="AR36" s="10">
        <f t="shared" si="38"/>
        <v>1.41</v>
      </c>
      <c r="AS36" s="10">
        <f t="shared" si="39"/>
        <v>-0.6</v>
      </c>
      <c r="AT36" s="10">
        <f t="shared" si="40"/>
        <v>-1.04</v>
      </c>
      <c r="AU36" s="10">
        <f t="shared" si="41"/>
        <v>-1.12</v>
      </c>
      <c r="AV36" s="10">
        <f t="shared" si="42"/>
        <v>-0.07</v>
      </c>
      <c r="AW36" s="10">
        <f t="shared" si="26"/>
        <v>-0.28</v>
      </c>
      <c r="AX36" s="10">
        <v>4</v>
      </c>
      <c r="AY36" s="10">
        <v>4</v>
      </c>
      <c r="AZ36" s="10">
        <v>50</v>
      </c>
      <c r="BA36" s="10">
        <v>4</v>
      </c>
      <c r="BB36" s="11">
        <v>3</v>
      </c>
      <c r="BC36" s="10">
        <v>80</v>
      </c>
      <c r="BD36" s="10">
        <v>2</v>
      </c>
      <c r="BE36" s="10">
        <v>55</v>
      </c>
      <c r="BF36" s="10">
        <v>1.48</v>
      </c>
      <c r="BG36" s="2">
        <f t="shared" si="43"/>
        <v>2</v>
      </c>
      <c r="BH36" s="10">
        <f>IF(V36=0,BA36-AD36,AD36-BA36)</f>
        <v>0</v>
      </c>
      <c r="BI36" s="10">
        <f t="shared" si="27"/>
        <v>0</v>
      </c>
      <c r="BJ36" s="10">
        <f>IF(V36=0,BD36-AG36,AG36-BD36)</f>
        <v>1</v>
      </c>
      <c r="BK36" s="10">
        <f t="shared" si="28"/>
        <v>1</v>
      </c>
      <c r="BL36" s="10">
        <f>IF(V36=0,BC36-AF36,AF36-BC36)</f>
        <v>-30</v>
      </c>
      <c r="BM36" s="10">
        <f>IF(V36=0,AX36-AA36,AA36-AX36)</f>
        <v>0</v>
      </c>
      <c r="BN36" s="10">
        <f t="shared" si="44"/>
        <v>1.64</v>
      </c>
      <c r="BO36" s="10">
        <f t="shared" si="45"/>
        <v>1.31</v>
      </c>
      <c r="BP36" s="10">
        <f t="shared" si="46"/>
        <v>-0.33</v>
      </c>
      <c r="BQ36" s="10">
        <f t="shared" si="47"/>
        <v>-0.26</v>
      </c>
      <c r="BR36" s="10">
        <f t="shared" si="48"/>
        <v>-0.84</v>
      </c>
      <c r="BS36" s="10">
        <f t="shared" si="49"/>
        <v>1.01</v>
      </c>
      <c r="BT36" s="10">
        <f t="shared" si="29"/>
        <v>0.18</v>
      </c>
      <c r="BU36" s="5">
        <f>IF(C36=0,PERCENTRANK(CU:CU,CS36),PERCENTRANK(CT:CT,CS36))</f>
        <v>0.693</v>
      </c>
      <c r="BV36" s="5">
        <f>IF(C36=0,PERCENTRANK(SVO!A:A,CS36),PERCENTRANK(SVO!B:B,CS36))</f>
        <v>0.729</v>
      </c>
      <c r="BW36" s="10">
        <v>4</v>
      </c>
      <c r="BX36" s="10">
        <v>2</v>
      </c>
      <c r="BY36" s="10">
        <v>3</v>
      </c>
      <c r="BZ36" s="10">
        <v>4</v>
      </c>
      <c r="CA36" s="10">
        <v>3</v>
      </c>
      <c r="CB36" s="10">
        <v>2</v>
      </c>
      <c r="CC36" s="10">
        <v>1</v>
      </c>
      <c r="CD36" s="10">
        <v>1</v>
      </c>
      <c r="CE36" s="10">
        <v>1</v>
      </c>
      <c r="CF36" s="10">
        <v>5</v>
      </c>
      <c r="CG36" s="10">
        <v>1</v>
      </c>
      <c r="CH36" s="10">
        <v>3</v>
      </c>
      <c r="CI36" s="10">
        <v>2</v>
      </c>
      <c r="CJ36" s="10">
        <v>3</v>
      </c>
      <c r="CK36" s="10">
        <v>1</v>
      </c>
      <c r="CL36" s="10">
        <v>4</v>
      </c>
      <c r="CM36" s="10">
        <v>2</v>
      </c>
      <c r="CN36" s="10">
        <v>2</v>
      </c>
      <c r="CO36" s="16">
        <f t="shared" si="21"/>
        <v>2.111111111111111</v>
      </c>
      <c r="CP36" s="16">
        <f t="shared" si="50"/>
        <v>2.625</v>
      </c>
      <c r="CQ36" s="5">
        <v>6.281053999999999</v>
      </c>
      <c r="CR36" s="5">
        <v>2.9893309803554375</v>
      </c>
      <c r="CS36" s="5">
        <f>D36+(1-(CQ36/110.72))</f>
        <v>2.943270827312139</v>
      </c>
      <c r="CT36" s="5">
        <f>IF(C36=1,CS36,"")</f>
        <v>2.943270827312139</v>
      </c>
      <c r="CU36" s="5">
        <f>IF(C36=0,CS36,"")</f>
      </c>
      <c r="CV36" s="6">
        <v>0</v>
      </c>
      <c r="CW36" s="5">
        <v>46</v>
      </c>
      <c r="CX36" s="5">
        <v>5.979582209807099</v>
      </c>
      <c r="CY36" s="5">
        <f>IF(ISBLANK(BA36),"",BA36-D36)</f>
        <v>2</v>
      </c>
      <c r="CZ36" s="2">
        <f>BC36-(BU36*100)</f>
        <v>10.700000000000003</v>
      </c>
    </row>
    <row r="37" spans="1:104" ht="15">
      <c r="A37" s="14">
        <v>37414.604166666664</v>
      </c>
      <c r="B37" s="10">
        <v>154</v>
      </c>
      <c r="C37" s="10">
        <v>0</v>
      </c>
      <c r="D37" s="10">
        <v>9</v>
      </c>
      <c r="E37" s="10">
        <v>5.5</v>
      </c>
      <c r="F37" s="10">
        <v>1</v>
      </c>
      <c r="G37" s="12">
        <v>3</v>
      </c>
      <c r="H37" s="10">
        <v>2</v>
      </c>
      <c r="I37" s="10">
        <v>4</v>
      </c>
      <c r="J37" s="10">
        <v>50</v>
      </c>
      <c r="K37" s="10">
        <v>7</v>
      </c>
      <c r="L37" s="10">
        <v>4</v>
      </c>
      <c r="M37" s="10">
        <v>50</v>
      </c>
      <c r="N37" s="10">
        <v>7</v>
      </c>
      <c r="O37" s="10">
        <v>50</v>
      </c>
      <c r="P37" s="10">
        <v>6</v>
      </c>
      <c r="Q37" s="10">
        <f t="shared" si="30"/>
        <v>0</v>
      </c>
      <c r="R37" s="10">
        <f t="shared" si="31"/>
        <v>-0.31</v>
      </c>
      <c r="S37" s="10">
        <f t="shared" si="32"/>
        <v>-0.2</v>
      </c>
      <c r="T37" s="10">
        <f t="shared" si="33"/>
        <v>-0.63</v>
      </c>
      <c r="U37" s="10">
        <f t="shared" si="34"/>
        <v>-0.67</v>
      </c>
      <c r="V37" s="10">
        <f t="shared" si="35"/>
        <v>-0.53</v>
      </c>
      <c r="W37" s="10">
        <f t="shared" si="36"/>
        <v>-0.6</v>
      </c>
      <c r="X37" s="10">
        <f t="shared" si="23"/>
        <v>-0.53</v>
      </c>
      <c r="Y37" s="10">
        <v>9</v>
      </c>
      <c r="Z37" s="10">
        <v>5.5</v>
      </c>
      <c r="AA37" s="10">
        <v>2</v>
      </c>
      <c r="AB37" s="10">
        <v>5</v>
      </c>
      <c r="AC37" s="10">
        <v>68</v>
      </c>
      <c r="AD37" s="10">
        <v>8</v>
      </c>
      <c r="AE37" s="10">
        <v>5</v>
      </c>
      <c r="AF37" s="10">
        <v>50</v>
      </c>
      <c r="AG37" s="10">
        <v>7</v>
      </c>
      <c r="AH37" s="10">
        <v>30</v>
      </c>
      <c r="AI37" s="10">
        <v>7</v>
      </c>
      <c r="AJ37" s="10">
        <f t="shared" si="7"/>
        <v>1</v>
      </c>
      <c r="AK37" s="10">
        <f>IF(C37=0,AD37-K37,K37-AD37)</f>
        <v>1</v>
      </c>
      <c r="AL37" s="10">
        <f t="shared" si="24"/>
        <v>1</v>
      </c>
      <c r="AM37" s="10">
        <f>IF(C37=0,AG37-N37,N37-AG37)</f>
        <v>0</v>
      </c>
      <c r="AN37" s="10">
        <f t="shared" si="25"/>
        <v>0</v>
      </c>
      <c r="AO37" s="10">
        <f>IF(C37=0,AF37-M37,M37-AF37)</f>
        <v>0</v>
      </c>
      <c r="AP37" s="10">
        <f>IF(C37=0,AA37-H37,H37-AA37)</f>
        <v>0</v>
      </c>
      <c r="AQ37" s="10">
        <f t="shared" si="37"/>
        <v>0.66</v>
      </c>
      <c r="AR37" s="10">
        <f t="shared" si="38"/>
        <v>-0.05</v>
      </c>
      <c r="AS37" s="10">
        <f t="shared" si="39"/>
        <v>0.45</v>
      </c>
      <c r="AT37" s="10">
        <f t="shared" si="40"/>
        <v>0.52</v>
      </c>
      <c r="AU37" s="10">
        <f t="shared" si="41"/>
        <v>0.58</v>
      </c>
      <c r="AV37" s="10">
        <f t="shared" si="42"/>
        <v>-0.07</v>
      </c>
      <c r="AW37" s="10">
        <f t="shared" si="26"/>
        <v>0.29</v>
      </c>
      <c r="AX37" s="10">
        <v>1</v>
      </c>
      <c r="AY37" s="10">
        <v>5</v>
      </c>
      <c r="AZ37" s="10">
        <v>50</v>
      </c>
      <c r="BA37" s="10">
        <v>8</v>
      </c>
      <c r="BB37" s="11">
        <v>4</v>
      </c>
      <c r="BC37" s="10">
        <v>15</v>
      </c>
      <c r="BD37" s="10">
        <v>8</v>
      </c>
      <c r="BE37" s="10">
        <v>15</v>
      </c>
      <c r="BF37" s="10">
        <v>8</v>
      </c>
      <c r="BG37" s="2">
        <f t="shared" si="43"/>
        <v>0</v>
      </c>
      <c r="BH37" s="10">
        <f>IF(V37=0,BA37-AD37,AD37-BA37)</f>
        <v>0</v>
      </c>
      <c r="BI37" s="10">
        <f t="shared" si="27"/>
        <v>0</v>
      </c>
      <c r="BJ37" s="10">
        <f>IF(V37=0,BD37-AG37,AG37-BD37)</f>
        <v>-1</v>
      </c>
      <c r="BK37" s="10">
        <f t="shared" si="28"/>
        <v>1</v>
      </c>
      <c r="BL37" s="10">
        <f>IF(V37=0,BC37-AF37,AF37-BC37)</f>
        <v>35</v>
      </c>
      <c r="BM37" s="10">
        <f>IF(V37=0,AX37-AA37,AA37-AX37)</f>
        <v>1</v>
      </c>
      <c r="BN37" s="10">
        <f t="shared" si="44"/>
        <v>-0.15</v>
      </c>
      <c r="BO37" s="10">
        <f t="shared" si="45"/>
        <v>-0.88</v>
      </c>
      <c r="BP37" s="10">
        <f t="shared" si="46"/>
        <v>0.25</v>
      </c>
      <c r="BQ37" s="10">
        <f t="shared" si="47"/>
        <v>-0.26</v>
      </c>
      <c r="BR37" s="10">
        <f t="shared" si="48"/>
        <v>-0.2</v>
      </c>
      <c r="BS37" s="10">
        <f t="shared" si="49"/>
        <v>-1.44</v>
      </c>
      <c r="BT37" s="10">
        <f t="shared" si="29"/>
        <v>-0.51</v>
      </c>
      <c r="BU37" s="5">
        <f>IF(C37=0,PERCENTRANK(CU:CU,CS37),PERCENTRANK(CT:CT,CS37))</f>
        <v>0.578</v>
      </c>
      <c r="BV37" s="5">
        <f>IF(C37=0,PERCENTRANK(SVO!A:A,CS37),PERCENTRANK(SVO!B:B,CS37))</f>
        <v>0.652</v>
      </c>
      <c r="BW37" s="10">
        <v>4</v>
      </c>
      <c r="BX37" s="10">
        <v>1</v>
      </c>
      <c r="BY37" s="10">
        <v>2</v>
      </c>
      <c r="BZ37" s="10">
        <v>2</v>
      </c>
      <c r="CA37" s="10">
        <v>4</v>
      </c>
      <c r="CB37" s="10">
        <v>1</v>
      </c>
      <c r="CC37" s="10">
        <v>1</v>
      </c>
      <c r="CD37" s="10">
        <v>1</v>
      </c>
      <c r="CE37" s="10">
        <v>1</v>
      </c>
      <c r="CF37" s="10">
        <v>2</v>
      </c>
      <c r="CG37" s="10">
        <v>1</v>
      </c>
      <c r="CH37" s="10">
        <v>2</v>
      </c>
      <c r="CI37" s="10">
        <v>1</v>
      </c>
      <c r="CJ37" s="10">
        <v>2</v>
      </c>
      <c r="CK37" s="10">
        <v>1</v>
      </c>
      <c r="CL37" s="10">
        <v>1</v>
      </c>
      <c r="CM37" s="10">
        <v>2</v>
      </c>
      <c r="CN37" s="10">
        <v>1</v>
      </c>
      <c r="CO37" s="16">
        <f t="shared" si="21"/>
        <v>1.2222222222222223</v>
      </c>
      <c r="CP37" s="16">
        <f t="shared" si="50"/>
        <v>2.25</v>
      </c>
      <c r="CQ37" s="5">
        <v>6.781053999999999</v>
      </c>
      <c r="CR37" s="5">
        <v>9.988481678658257</v>
      </c>
      <c r="CS37" s="5">
        <f>D37+(1-(CQ37/110.72))</f>
        <v>9.938754931358382</v>
      </c>
      <c r="CT37" s="5">
        <f>IF(C37=1,CS37,"")</f>
      </c>
      <c r="CU37" s="5">
        <f>IF(C37=0,CS37,"")</f>
        <v>9.938754931358382</v>
      </c>
      <c r="CV37" s="6">
        <v>0</v>
      </c>
      <c r="CW37" s="5">
        <v>22</v>
      </c>
      <c r="CX37" s="5">
        <v>10.751886792773716</v>
      </c>
      <c r="CY37" s="5">
        <f>IF(ISBLANK(BA37),"",BA37-D37)</f>
        <v>-1</v>
      </c>
      <c r="CZ37" s="2">
        <f>BC37-(BU37*100)</f>
        <v>-42.8</v>
      </c>
    </row>
    <row r="38" spans="1:104" ht="15">
      <c r="A38" s="14">
        <v>37414.604166666664</v>
      </c>
      <c r="B38" s="10">
        <v>155</v>
      </c>
      <c r="C38" s="10">
        <v>0</v>
      </c>
      <c r="D38" s="10">
        <v>10</v>
      </c>
      <c r="E38" s="10">
        <v>12</v>
      </c>
      <c r="F38" s="10">
        <v>3</v>
      </c>
      <c r="G38" s="12">
        <v>7</v>
      </c>
      <c r="H38" s="10">
        <v>3</v>
      </c>
      <c r="I38" s="10">
        <v>5</v>
      </c>
      <c r="J38" s="10">
        <v>75</v>
      </c>
      <c r="K38" s="10">
        <v>7</v>
      </c>
      <c r="L38" s="10">
        <v>5</v>
      </c>
      <c r="M38" s="10">
        <v>70</v>
      </c>
      <c r="N38" s="10">
        <v>6</v>
      </c>
      <c r="O38" s="10">
        <v>50</v>
      </c>
      <c r="P38" s="10">
        <v>6</v>
      </c>
      <c r="Q38" s="10">
        <f t="shared" si="30"/>
        <v>1</v>
      </c>
      <c r="R38" s="10">
        <f t="shared" si="31"/>
        <v>0.22</v>
      </c>
      <c r="S38" s="10">
        <f t="shared" si="32"/>
        <v>0.62</v>
      </c>
      <c r="T38" s="10">
        <f t="shared" si="33"/>
        <v>0.15</v>
      </c>
      <c r="U38" s="10">
        <f t="shared" si="34"/>
        <v>0.65</v>
      </c>
      <c r="V38" s="10">
        <f t="shared" si="35"/>
        <v>0.29</v>
      </c>
      <c r="W38" s="10">
        <f t="shared" si="36"/>
        <v>0.47</v>
      </c>
      <c r="X38" s="10">
        <f t="shared" si="23"/>
        <v>0.44</v>
      </c>
      <c r="Y38" s="10">
        <v>10</v>
      </c>
      <c r="Z38" s="10">
        <v>12</v>
      </c>
      <c r="AA38" s="10">
        <v>3</v>
      </c>
      <c r="AB38" s="10">
        <v>7</v>
      </c>
      <c r="AC38" s="10">
        <v>87</v>
      </c>
      <c r="AD38" s="10">
        <v>9</v>
      </c>
      <c r="AE38" s="10">
        <v>6</v>
      </c>
      <c r="AF38" s="10">
        <v>75</v>
      </c>
      <c r="AG38" s="10">
        <v>8</v>
      </c>
      <c r="AH38" s="10">
        <v>30</v>
      </c>
      <c r="AI38" s="10">
        <v>7</v>
      </c>
      <c r="AJ38" s="10">
        <f t="shared" si="7"/>
        <v>1</v>
      </c>
      <c r="AK38" s="10">
        <f>IF(C38=0,AD38-K38,K38-AD38)</f>
        <v>2</v>
      </c>
      <c r="AL38" s="10">
        <f t="shared" si="24"/>
        <v>2</v>
      </c>
      <c r="AM38" s="10">
        <f>IF(C38=0,AG38-N38,N38-AG38)</f>
        <v>2</v>
      </c>
      <c r="AN38" s="10">
        <f t="shared" si="25"/>
        <v>2</v>
      </c>
      <c r="AO38" s="10">
        <f>IF(C38=0,AF38-M38,M38-AF38)</f>
        <v>5</v>
      </c>
      <c r="AP38" s="10">
        <f>IF(C38=0,AA38-H38,H38-AA38)</f>
        <v>0</v>
      </c>
      <c r="AQ38" s="10">
        <f t="shared" si="37"/>
        <v>0.66</v>
      </c>
      <c r="AR38" s="10">
        <f t="shared" si="38"/>
        <v>0.68</v>
      </c>
      <c r="AS38" s="10">
        <f t="shared" si="39"/>
        <v>1.5</v>
      </c>
      <c r="AT38" s="10">
        <f t="shared" si="40"/>
        <v>1.2</v>
      </c>
      <c r="AU38" s="10">
        <f t="shared" si="41"/>
        <v>1.14</v>
      </c>
      <c r="AV38" s="10">
        <f t="shared" si="42"/>
        <v>0.92</v>
      </c>
      <c r="AW38" s="10">
        <f t="shared" si="26"/>
        <v>1.09</v>
      </c>
      <c r="AX38" s="10">
        <v>3</v>
      </c>
      <c r="AY38" s="10">
        <v>7</v>
      </c>
      <c r="AZ38" s="10">
        <v>87</v>
      </c>
      <c r="BA38" s="10">
        <v>8</v>
      </c>
      <c r="BB38" s="11">
        <v>6</v>
      </c>
      <c r="BC38" s="10">
        <v>80</v>
      </c>
      <c r="BD38" s="10">
        <v>8</v>
      </c>
      <c r="BE38" s="10">
        <v>30</v>
      </c>
      <c r="BF38" s="10">
        <v>8</v>
      </c>
      <c r="BG38" s="2">
        <f t="shared" si="43"/>
        <v>0</v>
      </c>
      <c r="BH38" s="10">
        <f>IF(V38=0,BA38-AD38,AD38-BA38)</f>
        <v>1</v>
      </c>
      <c r="BI38" s="10">
        <f t="shared" si="27"/>
        <v>1</v>
      </c>
      <c r="BJ38" s="10">
        <f>IF(V38=0,BD38-AG38,AG38-BD38)</f>
        <v>0</v>
      </c>
      <c r="BK38" s="10">
        <f t="shared" si="28"/>
        <v>0</v>
      </c>
      <c r="BL38" s="10">
        <f>IF(V38=0,BC38-AF38,AF38-BC38)</f>
        <v>-5</v>
      </c>
      <c r="BM38" s="10">
        <f>IF(V38=0,AX38-AA38,AA38-AX38)</f>
        <v>0</v>
      </c>
      <c r="BN38" s="10">
        <f t="shared" si="44"/>
        <v>-0.15</v>
      </c>
      <c r="BO38" s="10">
        <f t="shared" si="45"/>
        <v>0.58</v>
      </c>
      <c r="BP38" s="10">
        <f t="shared" si="46"/>
        <v>1.41</v>
      </c>
      <c r="BQ38" s="10">
        <f t="shared" si="47"/>
        <v>1.16</v>
      </c>
      <c r="BR38" s="10">
        <f t="shared" si="48"/>
        <v>1.06</v>
      </c>
      <c r="BS38" s="10">
        <f t="shared" si="49"/>
        <v>1.01</v>
      </c>
      <c r="BT38" s="10">
        <f t="shared" si="29"/>
        <v>1.04</v>
      </c>
      <c r="BU38" s="5">
        <f>IF(C38=0,PERCENTRANK(CU:CU,CS38),PERCENTRANK(CT:CT,CS38))</f>
        <v>0.968</v>
      </c>
      <c r="BV38" s="5">
        <f>IF(C38=0,PERCENTRANK(SVO!A:A,CS38),PERCENTRANK(SVO!B:B,CS38))</f>
        <v>0.999</v>
      </c>
      <c r="BW38" s="10">
        <v>3</v>
      </c>
      <c r="BX38" s="10">
        <v>1</v>
      </c>
      <c r="BY38" s="10">
        <v>1</v>
      </c>
      <c r="BZ38" s="10">
        <v>3</v>
      </c>
      <c r="CA38" s="10">
        <v>1</v>
      </c>
      <c r="CB38" s="10">
        <v>1</v>
      </c>
      <c r="CC38" s="10">
        <v>1</v>
      </c>
      <c r="CD38" s="10">
        <v>2</v>
      </c>
      <c r="CE38" s="10">
        <v>2</v>
      </c>
      <c r="CF38" s="10">
        <v>1</v>
      </c>
      <c r="CG38" s="10">
        <v>1</v>
      </c>
      <c r="CH38" s="10">
        <v>3</v>
      </c>
      <c r="CI38" s="10">
        <v>1</v>
      </c>
      <c r="CJ38" s="10">
        <v>3</v>
      </c>
      <c r="CK38" s="10">
        <v>1</v>
      </c>
      <c r="CL38" s="10">
        <v>1</v>
      </c>
      <c r="CM38" s="10">
        <v>2</v>
      </c>
      <c r="CN38" s="10">
        <v>1</v>
      </c>
      <c r="CO38" s="16">
        <f t="shared" si="21"/>
        <v>1</v>
      </c>
      <c r="CP38" s="16">
        <f t="shared" si="50"/>
        <v>2.375</v>
      </c>
      <c r="CQ38" s="5">
        <v>0.28105399999999925</v>
      </c>
      <c r="CR38" s="5">
        <v>10.999522600721601</v>
      </c>
      <c r="CS38" s="5">
        <f>D38+(1-(CQ38/110.72))</f>
        <v>10.997461578757225</v>
      </c>
      <c r="CT38" s="5">
        <f>IF(C38=1,CS38,"")</f>
      </c>
      <c r="CU38" s="5">
        <f>IF(C38=0,CS38,"")</f>
        <v>10.997461578757225</v>
      </c>
      <c r="CV38" s="6">
        <v>1</v>
      </c>
      <c r="CW38" s="5">
        <v>12</v>
      </c>
      <c r="CX38" s="5">
        <v>9.97566262395637</v>
      </c>
      <c r="CY38" s="5">
        <f>IF(ISBLANK(BA38),"",BA38-D38)</f>
        <v>-2</v>
      </c>
      <c r="CZ38" s="2">
        <f>BC38-(BU38*100)</f>
        <v>-16.799999999999997</v>
      </c>
    </row>
    <row r="39" spans="1:104" ht="15">
      <c r="A39" s="14">
        <v>37414.604166666664</v>
      </c>
      <c r="B39" s="10">
        <v>156</v>
      </c>
      <c r="C39" s="10">
        <v>1</v>
      </c>
      <c r="D39" s="10">
        <v>1</v>
      </c>
      <c r="E39" s="10"/>
      <c r="F39" s="10">
        <v>1</v>
      </c>
      <c r="G39" s="12">
        <v>5</v>
      </c>
      <c r="H39" s="10">
        <v>2</v>
      </c>
      <c r="I39" s="10">
        <v>5</v>
      </c>
      <c r="J39" s="10">
        <v>75</v>
      </c>
      <c r="K39" s="10">
        <v>8</v>
      </c>
      <c r="L39" s="10">
        <v>5</v>
      </c>
      <c r="M39" s="10">
        <v>80</v>
      </c>
      <c r="N39" s="10">
        <v>6</v>
      </c>
      <c r="O39" s="10">
        <v>60</v>
      </c>
      <c r="P39" s="10">
        <v>8</v>
      </c>
      <c r="Q39" s="10">
        <f t="shared" si="30"/>
        <v>2</v>
      </c>
      <c r="R39" s="10">
        <f t="shared" si="31"/>
        <v>0.76</v>
      </c>
      <c r="S39" s="10">
        <f t="shared" si="32"/>
        <v>-0.2</v>
      </c>
      <c r="T39" s="10">
        <f t="shared" si="33"/>
        <v>0.15</v>
      </c>
      <c r="U39" s="10">
        <f t="shared" si="34"/>
        <v>0.65</v>
      </c>
      <c r="V39" s="10">
        <f t="shared" si="35"/>
        <v>0.29</v>
      </c>
      <c r="W39" s="10">
        <f t="shared" si="36"/>
        <v>1</v>
      </c>
      <c r="X39" s="10">
        <f t="shared" si="23"/>
        <v>0.38</v>
      </c>
      <c r="Y39" s="10">
        <v>1</v>
      </c>
      <c r="Z39" s="10">
        <v>0</v>
      </c>
      <c r="AA39" s="10">
        <v>1</v>
      </c>
      <c r="AB39" s="10">
        <v>3</v>
      </c>
      <c r="AC39" s="10">
        <v>50</v>
      </c>
      <c r="AD39" s="10">
        <v>2</v>
      </c>
      <c r="AE39" s="10">
        <v>3</v>
      </c>
      <c r="AF39" s="10">
        <v>50</v>
      </c>
      <c r="AG39" s="10"/>
      <c r="AH39" s="10">
        <v>50</v>
      </c>
      <c r="AI39" s="10">
        <v>3</v>
      </c>
      <c r="AJ39" s="10"/>
      <c r="AK39" s="10">
        <f>IF(C39=0,AD39-K39,K39-AD39)</f>
        <v>6</v>
      </c>
      <c r="AL39" s="10">
        <f t="shared" si="24"/>
        <v>6</v>
      </c>
      <c r="AM39" s="10"/>
      <c r="AN39" s="10"/>
      <c r="AO39" s="10">
        <f>IF(C39=0,AF39-M39,M39-AF39)</f>
        <v>30</v>
      </c>
      <c r="AP39" s="10">
        <f>IF(C39=0,AA39-H39,H39-AA39)</f>
        <v>1</v>
      </c>
      <c r="AQ39" s="10">
        <f t="shared" si="37"/>
        <v>0.09</v>
      </c>
      <c r="AR39" s="10">
        <f t="shared" si="38"/>
        <v>-0.79</v>
      </c>
      <c r="AS39" s="10">
        <f t="shared" si="39"/>
        <v>-0.6</v>
      </c>
      <c r="AT39" s="10">
        <f t="shared" si="40"/>
        <v>-0.13</v>
      </c>
      <c r="AU39" s="10">
        <f t="shared" si="41"/>
        <v>-0.55</v>
      </c>
      <c r="AV39" s="10">
        <f t="shared" si="42"/>
        <v>-0.07</v>
      </c>
      <c r="AW39" s="10">
        <f t="shared" si="26"/>
        <v>-0.43</v>
      </c>
      <c r="AX39" s="10">
        <v>1</v>
      </c>
      <c r="AY39" s="10">
        <v>4</v>
      </c>
      <c r="AZ39" s="10">
        <v>50</v>
      </c>
      <c r="BA39" s="10">
        <v>2</v>
      </c>
      <c r="BB39" s="11">
        <v>4</v>
      </c>
      <c r="BC39" s="10">
        <v>70</v>
      </c>
      <c r="BD39" s="10">
        <v>2</v>
      </c>
      <c r="BE39" s="10">
        <v>70</v>
      </c>
      <c r="BF39" s="10">
        <v>2</v>
      </c>
      <c r="BG39" s="2">
        <f t="shared" si="43"/>
        <v>0</v>
      </c>
      <c r="BH39" s="10">
        <f>IF(V39=0,BA39-AD39,AD39-BA39)</f>
        <v>0</v>
      </c>
      <c r="BI39" s="10">
        <f t="shared" si="27"/>
        <v>0</v>
      </c>
      <c r="BJ39" s="10"/>
      <c r="BK39" s="10"/>
      <c r="BL39" s="10">
        <f>IF(V39=0,BC39-AF39,AF39-BC39)</f>
        <v>-20</v>
      </c>
      <c r="BM39" s="10">
        <f>IF(V39=0,AX39-AA39,AA39-AX39)</f>
        <v>0</v>
      </c>
      <c r="BN39" s="10">
        <f t="shared" si="44"/>
        <v>-0.15</v>
      </c>
      <c r="BO39" s="10">
        <f t="shared" si="45"/>
        <v>-0.88</v>
      </c>
      <c r="BP39" s="10">
        <f t="shared" si="46"/>
        <v>-0.33</v>
      </c>
      <c r="BQ39" s="10">
        <f t="shared" si="47"/>
        <v>-0.26</v>
      </c>
      <c r="BR39" s="10">
        <f t="shared" si="48"/>
        <v>-0.2</v>
      </c>
      <c r="BS39" s="10">
        <f t="shared" si="49"/>
        <v>0.63</v>
      </c>
      <c r="BT39" s="10">
        <f t="shared" si="29"/>
        <v>-0.21</v>
      </c>
      <c r="BU39" s="5">
        <f>IF(C39=0,PERCENTRANK(CU:CU,CS39),PERCENTRANK(CT:CT,CS39))</f>
        <v>0.29</v>
      </c>
      <c r="BV39" s="5">
        <f>IF(C39=0,PERCENTRANK(SVO!A:A,CS39),PERCENTRANK(SVO!B:B,CS39))</f>
        <v>0.216</v>
      </c>
      <c r="BW39" s="10">
        <v>4</v>
      </c>
      <c r="BX39" s="10">
        <v>1</v>
      </c>
      <c r="BY39" s="10">
        <v>1</v>
      </c>
      <c r="BZ39" s="10">
        <v>2</v>
      </c>
      <c r="CA39" s="10">
        <v>3</v>
      </c>
      <c r="CB39" s="10">
        <v>1</v>
      </c>
      <c r="CC39" s="10">
        <v>1</v>
      </c>
      <c r="CD39" s="10">
        <v>2</v>
      </c>
      <c r="CE39" s="10">
        <v>4</v>
      </c>
      <c r="CF39" s="10">
        <v>2</v>
      </c>
      <c r="CG39" s="10">
        <v>1</v>
      </c>
      <c r="CH39" s="10">
        <v>4</v>
      </c>
      <c r="CI39" s="10">
        <v>1</v>
      </c>
      <c r="CJ39" s="10">
        <v>4</v>
      </c>
      <c r="CK39" s="10">
        <v>1</v>
      </c>
      <c r="CL39" s="10">
        <v>1</v>
      </c>
      <c r="CM39" s="10">
        <v>3</v>
      </c>
      <c r="CN39" s="10">
        <v>1</v>
      </c>
      <c r="CO39" s="16">
        <f t="shared" si="21"/>
        <v>1.1111111111111112</v>
      </c>
      <c r="CP39" s="16">
        <f t="shared" si="50"/>
        <v>3.25</v>
      </c>
      <c r="CQ39" s="5">
        <v>12.281054</v>
      </c>
      <c r="CR39" s="5">
        <v>1.979139359989274</v>
      </c>
      <c r="CS39" s="5">
        <f>D39+(1-(CQ39/110.72))</f>
        <v>1.889080075867052</v>
      </c>
      <c r="CT39" s="5">
        <f>IF(C39=1,CS39,"")</f>
        <v>1.889080075867052</v>
      </c>
      <c r="CU39" s="5">
        <f>IF(C39=0,CS39,"")</f>
      </c>
      <c r="CV39" s="6">
        <v>1</v>
      </c>
      <c r="CW39" s="5">
        <v>26</v>
      </c>
      <c r="CX39" s="5">
        <v>1</v>
      </c>
      <c r="CY39" s="5">
        <f>IF(ISBLANK(BA39),"",BA39-D39)</f>
        <v>1</v>
      </c>
      <c r="CZ39" s="2">
        <f>BC39-(BU39*100)</f>
        <v>41</v>
      </c>
    </row>
    <row r="40" spans="1:104" ht="15">
      <c r="A40" s="14">
        <v>37414.604166666664</v>
      </c>
      <c r="B40" s="10">
        <v>157</v>
      </c>
      <c r="C40" s="10">
        <v>1</v>
      </c>
      <c r="D40" s="10">
        <v>0</v>
      </c>
      <c r="E40" s="10"/>
      <c r="F40" s="10">
        <v>1</v>
      </c>
      <c r="G40" s="12">
        <v>3</v>
      </c>
      <c r="H40" s="10">
        <v>2</v>
      </c>
      <c r="I40" s="10">
        <v>6</v>
      </c>
      <c r="J40" s="10">
        <v>75</v>
      </c>
      <c r="K40" s="10">
        <v>8</v>
      </c>
      <c r="L40" s="10">
        <v>5</v>
      </c>
      <c r="M40" s="10">
        <v>70</v>
      </c>
      <c r="N40" s="10">
        <v>6</v>
      </c>
      <c r="O40" s="10">
        <v>50</v>
      </c>
      <c r="P40" s="10">
        <v>6</v>
      </c>
      <c r="Q40" s="10">
        <f t="shared" si="30"/>
        <v>2</v>
      </c>
      <c r="R40" s="10">
        <f t="shared" si="31"/>
        <v>0.76</v>
      </c>
      <c r="S40" s="10">
        <f t="shared" si="32"/>
        <v>-0.2</v>
      </c>
      <c r="T40" s="10">
        <f t="shared" si="33"/>
        <v>0.92</v>
      </c>
      <c r="U40" s="10">
        <f t="shared" si="34"/>
        <v>0.65</v>
      </c>
      <c r="V40" s="10">
        <f t="shared" si="35"/>
        <v>0.29</v>
      </c>
      <c r="W40" s="10">
        <f t="shared" si="36"/>
        <v>0.47</v>
      </c>
      <c r="X40" s="10">
        <f t="shared" si="23"/>
        <v>0.43</v>
      </c>
      <c r="Y40" s="10">
        <v>0</v>
      </c>
      <c r="Z40" s="10">
        <v>0</v>
      </c>
      <c r="AA40" s="10">
        <v>0</v>
      </c>
      <c r="AB40" s="10">
        <v>2</v>
      </c>
      <c r="AC40" s="10">
        <v>25</v>
      </c>
      <c r="AD40" s="10">
        <v>2</v>
      </c>
      <c r="AE40" s="10">
        <v>1</v>
      </c>
      <c r="AF40" s="10">
        <v>30</v>
      </c>
      <c r="AG40" s="10">
        <v>5</v>
      </c>
      <c r="AH40" s="10">
        <v>40</v>
      </c>
      <c r="AI40" s="10">
        <v>5</v>
      </c>
      <c r="AJ40" s="10">
        <f>AD40-AG40</f>
        <v>-3</v>
      </c>
      <c r="AK40" s="10">
        <f>IF(C40=0,AD40-K40,K40-AD40)</f>
        <v>6</v>
      </c>
      <c r="AL40" s="10">
        <f t="shared" si="24"/>
        <v>6</v>
      </c>
      <c r="AM40" s="10">
        <f>IF(C40=0,AG40-N40,N40-AG40)</f>
        <v>1</v>
      </c>
      <c r="AN40" s="10">
        <f t="shared" si="25"/>
        <v>1</v>
      </c>
      <c r="AO40" s="10">
        <f>IF(C40=0,AF40-M40,M40-AF40)</f>
        <v>40</v>
      </c>
      <c r="AP40" s="10">
        <f>IF(C40=0,AA40-H40,H40-AA40)</f>
        <v>2</v>
      </c>
      <c r="AQ40" s="10">
        <f t="shared" si="37"/>
        <v>-1.61</v>
      </c>
      <c r="AR40" s="10">
        <f t="shared" si="38"/>
        <v>-1.52</v>
      </c>
      <c r="AS40" s="10">
        <f t="shared" si="39"/>
        <v>-1.12</v>
      </c>
      <c r="AT40" s="10">
        <f t="shared" si="40"/>
        <v>-1.04</v>
      </c>
      <c r="AU40" s="10">
        <f t="shared" si="41"/>
        <v>-1.68</v>
      </c>
      <c r="AV40" s="10">
        <f t="shared" si="42"/>
        <v>-0.85</v>
      </c>
      <c r="AW40" s="10">
        <f t="shared" si="26"/>
        <v>-1.24</v>
      </c>
      <c r="AX40" s="10">
        <v>1</v>
      </c>
      <c r="AY40" s="10">
        <v>2</v>
      </c>
      <c r="AZ40" s="10">
        <v>50</v>
      </c>
      <c r="BA40" s="10">
        <v>1</v>
      </c>
      <c r="BB40" s="11">
        <v>4</v>
      </c>
      <c r="BC40" s="10">
        <v>30</v>
      </c>
      <c r="BD40" s="10">
        <v>1</v>
      </c>
      <c r="BE40" s="10">
        <v>10</v>
      </c>
      <c r="BF40" s="10">
        <v>1</v>
      </c>
      <c r="BG40" s="2">
        <f t="shared" si="43"/>
        <v>0</v>
      </c>
      <c r="BH40" s="10">
        <f>IF(V40=0,BA40-AD40,AD40-BA40)</f>
        <v>1</v>
      </c>
      <c r="BI40" s="10">
        <f t="shared" si="27"/>
        <v>1</v>
      </c>
      <c r="BJ40" s="10">
        <f>IF(V40=0,BD40-AG40,AG40-BD40)</f>
        <v>4</v>
      </c>
      <c r="BK40" s="10">
        <f t="shared" si="28"/>
        <v>4</v>
      </c>
      <c r="BL40" s="10">
        <f>IF(V40=0,BC40-AF40,AF40-BC40)</f>
        <v>0</v>
      </c>
      <c r="BM40" s="10">
        <f>IF(V40=0,AX40-AA40,AA40-AX40)</f>
        <v>-1</v>
      </c>
      <c r="BN40" s="10">
        <f t="shared" si="44"/>
        <v>-0.15</v>
      </c>
      <c r="BO40" s="10">
        <f t="shared" si="45"/>
        <v>-0.88</v>
      </c>
      <c r="BP40" s="10">
        <f t="shared" si="46"/>
        <v>-1.49</v>
      </c>
      <c r="BQ40" s="10">
        <f t="shared" si="47"/>
        <v>-0.26</v>
      </c>
      <c r="BR40" s="10">
        <f t="shared" si="48"/>
        <v>-0.2</v>
      </c>
      <c r="BS40" s="10">
        <f t="shared" si="49"/>
        <v>-0.88</v>
      </c>
      <c r="BT40" s="10">
        <f t="shared" si="29"/>
        <v>-0.74</v>
      </c>
      <c r="BU40" s="5">
        <f>IF(C40=0,PERCENTRANK(CU:CU,CS40),PERCENTRANK(CT:CT,CS40))</f>
        <v>0.016</v>
      </c>
      <c r="BV40" s="5">
        <v>0</v>
      </c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6"/>
      <c r="CP40" s="16" t="e">
        <f t="shared" si="50"/>
        <v>#DIV/0!</v>
      </c>
      <c r="CQ40" s="5">
        <v>12.281054</v>
      </c>
      <c r="CR40" s="5">
        <v>0.979139359989274</v>
      </c>
      <c r="CS40" s="5">
        <f>D40+(1-(CQ40/110.72))</f>
        <v>0.8890800758670521</v>
      </c>
      <c r="CT40" s="5">
        <f>IF(C40=1,CS40,"")</f>
        <v>0.8890800758670521</v>
      </c>
      <c r="CU40" s="5">
        <f>IF(C40=0,CS40,"")</f>
      </c>
      <c r="CV40" s="6">
        <v>0</v>
      </c>
      <c r="CW40" s="5">
        <v>6</v>
      </c>
      <c r="CX40" s="5">
        <v>1.90797394382865</v>
      </c>
      <c r="CY40" s="5">
        <f>IF(ISBLANK(BA40),"",BA40-D40)</f>
        <v>1</v>
      </c>
      <c r="CZ40" s="2">
        <f>BC40-(BU40*100)</f>
        <v>28.4</v>
      </c>
    </row>
    <row r="41" spans="1:104" ht="15">
      <c r="A41" s="14">
        <v>37420.583333333336</v>
      </c>
      <c r="B41" s="10">
        <v>161</v>
      </c>
      <c r="C41" s="10">
        <v>0</v>
      </c>
      <c r="D41" s="10">
        <v>8</v>
      </c>
      <c r="E41" s="10">
        <v>0.5</v>
      </c>
      <c r="F41" s="10">
        <v>0</v>
      </c>
      <c r="G41" s="12">
        <v>4</v>
      </c>
      <c r="H41" s="10">
        <v>1</v>
      </c>
      <c r="I41" s="10">
        <v>5</v>
      </c>
      <c r="J41" s="10">
        <v>50</v>
      </c>
      <c r="K41" s="10">
        <v>7</v>
      </c>
      <c r="L41" s="10">
        <v>5</v>
      </c>
      <c r="M41" s="10">
        <v>70</v>
      </c>
      <c r="N41" s="10">
        <v>6</v>
      </c>
      <c r="O41" s="10">
        <v>40</v>
      </c>
      <c r="P41" s="10">
        <v>5</v>
      </c>
      <c r="Q41" s="10">
        <f t="shared" si="30"/>
        <v>1</v>
      </c>
      <c r="R41" s="10">
        <f t="shared" si="31"/>
        <v>0.22</v>
      </c>
      <c r="S41" s="10">
        <f t="shared" si="32"/>
        <v>-1.01</v>
      </c>
      <c r="T41" s="10">
        <f t="shared" si="33"/>
        <v>0.15</v>
      </c>
      <c r="U41" s="10">
        <f t="shared" si="34"/>
        <v>-0.67</v>
      </c>
      <c r="V41" s="10">
        <f t="shared" si="35"/>
        <v>0.29</v>
      </c>
      <c r="W41" s="10">
        <f t="shared" si="36"/>
        <v>0.47</v>
      </c>
      <c r="X41" s="10">
        <f t="shared" si="23"/>
        <v>-0.15</v>
      </c>
      <c r="Y41" s="10">
        <v>8</v>
      </c>
      <c r="Z41" s="10">
        <v>0.5</v>
      </c>
      <c r="AA41" s="10">
        <v>1</v>
      </c>
      <c r="AB41" s="10">
        <v>6</v>
      </c>
      <c r="AC41" s="10">
        <v>75</v>
      </c>
      <c r="AD41" s="10">
        <v>8</v>
      </c>
      <c r="AE41" s="10">
        <v>6</v>
      </c>
      <c r="AF41" s="10">
        <v>60</v>
      </c>
      <c r="AG41" s="10">
        <v>7</v>
      </c>
      <c r="AH41" s="10">
        <v>40</v>
      </c>
      <c r="AI41" s="10">
        <v>6</v>
      </c>
      <c r="AJ41" s="10">
        <f>AD41-AG41</f>
        <v>1</v>
      </c>
      <c r="AK41" s="10">
        <f>IF(C41=0,AD41-K41,K41-AD41)</f>
        <v>1</v>
      </c>
      <c r="AL41" s="10">
        <f t="shared" si="24"/>
        <v>1</v>
      </c>
      <c r="AM41" s="10">
        <f>IF(C41=0,AG41-N41,N41-AG41)</f>
        <v>1</v>
      </c>
      <c r="AN41" s="10">
        <f t="shared" si="25"/>
        <v>1</v>
      </c>
      <c r="AO41" s="10">
        <f>IF(C41=0,AF41-M41,M41-AF41)</f>
        <v>-10</v>
      </c>
      <c r="AP41" s="10">
        <f>IF(C41=0,AA41-H41,H41-AA41)</f>
        <v>0</v>
      </c>
      <c r="AQ41" s="10">
        <f t="shared" si="37"/>
        <v>0.66</v>
      </c>
      <c r="AR41" s="10">
        <f t="shared" si="38"/>
        <v>-0.79</v>
      </c>
      <c r="AS41" s="10">
        <f t="shared" si="39"/>
        <v>0.97</v>
      </c>
      <c r="AT41" s="10">
        <f t="shared" si="40"/>
        <v>0.77</v>
      </c>
      <c r="AU41" s="10">
        <f t="shared" si="41"/>
        <v>1.14</v>
      </c>
      <c r="AV41" s="10">
        <f t="shared" si="42"/>
        <v>0.33</v>
      </c>
      <c r="AW41" s="10">
        <f t="shared" si="26"/>
        <v>0.48</v>
      </c>
      <c r="AX41" s="10">
        <v>0</v>
      </c>
      <c r="AY41" s="10">
        <v>4</v>
      </c>
      <c r="AZ41" s="10">
        <v>25</v>
      </c>
      <c r="BA41" s="10">
        <v>8</v>
      </c>
      <c r="BB41" s="11">
        <v>4</v>
      </c>
      <c r="BC41" s="10">
        <v>20</v>
      </c>
      <c r="BD41" s="10">
        <v>9</v>
      </c>
      <c r="BE41" s="10">
        <v>30</v>
      </c>
      <c r="BF41" s="10">
        <v>9</v>
      </c>
      <c r="BG41" s="2">
        <f t="shared" si="43"/>
        <v>-1</v>
      </c>
      <c r="BH41" s="10">
        <f>IF(V41=0,BA41-AD41,AD41-BA41)</f>
        <v>0</v>
      </c>
      <c r="BI41" s="10">
        <f t="shared" si="27"/>
        <v>0</v>
      </c>
      <c r="BJ41" s="10">
        <f>IF(V41=0,BD41-AG41,AG41-BD41)</f>
        <v>-2</v>
      </c>
      <c r="BK41" s="10">
        <f t="shared" si="28"/>
        <v>2</v>
      </c>
      <c r="BL41" s="10">
        <f>IF(V41=0,BC41-AF41,AF41-BC41)</f>
        <v>40</v>
      </c>
      <c r="BM41" s="10">
        <f>IF(V41=0,AX41-AA41,AA41-AX41)</f>
        <v>1</v>
      </c>
      <c r="BN41" s="10">
        <f t="shared" si="44"/>
        <v>-1.04</v>
      </c>
      <c r="BO41" s="10">
        <f t="shared" si="45"/>
        <v>-1.61</v>
      </c>
      <c r="BP41" s="10">
        <f t="shared" si="46"/>
        <v>-0.33</v>
      </c>
      <c r="BQ41" s="10">
        <f t="shared" si="47"/>
        <v>-1.22</v>
      </c>
      <c r="BR41" s="10">
        <f t="shared" si="48"/>
        <v>-0.2</v>
      </c>
      <c r="BS41" s="10">
        <f t="shared" si="49"/>
        <v>-1.25</v>
      </c>
      <c r="BT41" s="10">
        <f t="shared" si="29"/>
        <v>-0.92</v>
      </c>
      <c r="BU41" s="5">
        <f>IF(C41=0,PERCENTRANK(CU:CU,CS41),PERCENTRANK(CT:CT,CS41))</f>
        <v>0.25</v>
      </c>
      <c r="BV41" s="5">
        <f>IF(C41=0,PERCENTRANK(SVO!A:A,CS41),PERCENTRANK(SVO!B:B,CS41))</f>
        <v>0.177</v>
      </c>
      <c r="BW41" s="10">
        <v>4</v>
      </c>
      <c r="BX41" s="10">
        <v>1</v>
      </c>
      <c r="BY41" s="10">
        <v>2</v>
      </c>
      <c r="BZ41" s="10">
        <v>3</v>
      </c>
      <c r="CA41" s="10">
        <v>2</v>
      </c>
      <c r="CB41" s="10">
        <v>1</v>
      </c>
      <c r="CC41" s="10">
        <v>1</v>
      </c>
      <c r="CD41" s="10">
        <v>2</v>
      </c>
      <c r="CE41" s="10">
        <v>3</v>
      </c>
      <c r="CF41" s="10">
        <v>1</v>
      </c>
      <c r="CG41" s="10">
        <v>1</v>
      </c>
      <c r="CH41" s="10">
        <v>2</v>
      </c>
      <c r="CI41" s="10">
        <v>1</v>
      </c>
      <c r="CJ41" s="10">
        <v>3</v>
      </c>
      <c r="CK41" s="10">
        <v>1</v>
      </c>
      <c r="CL41" s="10">
        <v>1</v>
      </c>
      <c r="CM41" s="10">
        <v>3</v>
      </c>
      <c r="CN41" s="10">
        <v>1</v>
      </c>
      <c r="CO41" s="16">
        <f aca="true" t="shared" si="51" ref="CO41:CO72">AVERAGE(BX41,BY41,CB41,CC41,CF41,CG41,CI41,CK41,CN41)</f>
        <v>1.1111111111111112</v>
      </c>
      <c r="CP41" s="16">
        <f t="shared" si="50"/>
        <v>2.75</v>
      </c>
      <c r="CQ41" s="5">
        <v>11.781054</v>
      </c>
      <c r="CR41" s="5">
        <v>8.979988661686454</v>
      </c>
      <c r="CS41" s="5">
        <f>D41+(1-(CQ41/110.72))</f>
        <v>8.89359597182081</v>
      </c>
      <c r="CT41" s="5">
        <f>IF(C41=1,CS41,"")</f>
      </c>
      <c r="CU41" s="5">
        <f>IF(C41=0,CS41,"")</f>
        <v>8.89359597182081</v>
      </c>
      <c r="CV41" s="6">
        <v>0</v>
      </c>
      <c r="CW41" s="5">
        <v>47</v>
      </c>
      <c r="CX41" s="5">
        <v>10.979582209807099</v>
      </c>
      <c r="CY41" s="5">
        <f>IF(ISBLANK(BA41),"",BA41-D41)</f>
        <v>0</v>
      </c>
      <c r="CZ41" s="2">
        <f>BC41-(BU41*100)</f>
        <v>-5</v>
      </c>
    </row>
    <row r="42" spans="1:104" ht="15">
      <c r="A42" s="14">
        <v>37420.583333333336</v>
      </c>
      <c r="B42" s="10">
        <v>162</v>
      </c>
      <c r="C42" s="10">
        <v>1</v>
      </c>
      <c r="D42" s="10">
        <v>1</v>
      </c>
      <c r="E42" s="10"/>
      <c r="F42" s="10">
        <v>1</v>
      </c>
      <c r="G42" s="12">
        <v>5</v>
      </c>
      <c r="H42" s="10">
        <v>1</v>
      </c>
      <c r="I42" s="10">
        <v>6</v>
      </c>
      <c r="J42" s="10">
        <v>75</v>
      </c>
      <c r="K42" s="10">
        <v>5</v>
      </c>
      <c r="L42" s="10">
        <v>6</v>
      </c>
      <c r="M42" s="10">
        <v>75</v>
      </c>
      <c r="N42" s="10">
        <v>4</v>
      </c>
      <c r="O42" s="10">
        <v>50</v>
      </c>
      <c r="P42" s="10">
        <v>5</v>
      </c>
      <c r="Q42" s="10">
        <f t="shared" si="30"/>
        <v>1</v>
      </c>
      <c r="R42" s="10">
        <f t="shared" si="31"/>
        <v>0.22</v>
      </c>
      <c r="S42" s="10">
        <f t="shared" si="32"/>
        <v>-1.01</v>
      </c>
      <c r="T42" s="10">
        <f t="shared" si="33"/>
        <v>0.92</v>
      </c>
      <c r="U42" s="10">
        <f t="shared" si="34"/>
        <v>0.65</v>
      </c>
      <c r="V42" s="10">
        <f t="shared" si="35"/>
        <v>1.11</v>
      </c>
      <c r="W42" s="10">
        <f t="shared" si="36"/>
        <v>0.73</v>
      </c>
      <c r="X42" s="10">
        <f t="shared" si="23"/>
        <v>0.48</v>
      </c>
      <c r="Y42" s="10">
        <v>1</v>
      </c>
      <c r="Z42" s="10">
        <v>0</v>
      </c>
      <c r="AA42" s="10">
        <v>1</v>
      </c>
      <c r="AB42" s="10">
        <v>3</v>
      </c>
      <c r="AC42" s="10">
        <v>50</v>
      </c>
      <c r="AD42" s="10">
        <v>3</v>
      </c>
      <c r="AE42" s="10">
        <v>4</v>
      </c>
      <c r="AF42" s="10">
        <v>50</v>
      </c>
      <c r="AG42" s="10">
        <v>2</v>
      </c>
      <c r="AH42" s="10">
        <v>40</v>
      </c>
      <c r="AI42" s="10">
        <v>2</v>
      </c>
      <c r="AJ42" s="10">
        <f>AD42-AG42</f>
        <v>1</v>
      </c>
      <c r="AK42" s="10">
        <f>IF(C42=0,AD42-K42,K42-AD42)</f>
        <v>2</v>
      </c>
      <c r="AL42" s="10">
        <f t="shared" si="24"/>
        <v>2</v>
      </c>
      <c r="AM42" s="10">
        <f>IF(C42=0,AG42-N42,N42-AG42)</f>
        <v>2</v>
      </c>
      <c r="AN42" s="10">
        <f t="shared" si="25"/>
        <v>2</v>
      </c>
      <c r="AO42" s="10">
        <f>IF(C42=0,AF42-M42,M42-AF42)</f>
        <v>25</v>
      </c>
      <c r="AP42" s="10">
        <f>IF(C42=0,AA42-H42,H42-AA42)</f>
        <v>0</v>
      </c>
      <c r="AQ42" s="10">
        <f t="shared" si="37"/>
        <v>0.66</v>
      </c>
      <c r="AR42" s="10">
        <f t="shared" si="38"/>
        <v>-0.79</v>
      </c>
      <c r="AS42" s="10">
        <f t="shared" si="39"/>
        <v>-0.6</v>
      </c>
      <c r="AT42" s="10">
        <f t="shared" si="40"/>
        <v>-0.13</v>
      </c>
      <c r="AU42" s="10">
        <f t="shared" si="41"/>
        <v>0.01</v>
      </c>
      <c r="AV42" s="10">
        <f t="shared" si="42"/>
        <v>-0.07</v>
      </c>
      <c r="AW42" s="10">
        <f t="shared" si="26"/>
        <v>-0.32</v>
      </c>
      <c r="AX42" s="10">
        <v>1</v>
      </c>
      <c r="AY42" s="10">
        <v>4</v>
      </c>
      <c r="AZ42" s="10">
        <v>50</v>
      </c>
      <c r="BA42" s="10">
        <v>2</v>
      </c>
      <c r="BB42" s="11">
        <v>4</v>
      </c>
      <c r="BC42" s="10">
        <v>50</v>
      </c>
      <c r="BD42" s="10">
        <v>2</v>
      </c>
      <c r="BE42" s="10">
        <v>40</v>
      </c>
      <c r="BF42" s="10">
        <v>2</v>
      </c>
      <c r="BG42" s="2">
        <f t="shared" si="43"/>
        <v>0</v>
      </c>
      <c r="BH42" s="10">
        <f>IF(V42=0,BA42-AD42,AD42-BA42)</f>
        <v>1</v>
      </c>
      <c r="BI42" s="10">
        <f t="shared" si="27"/>
        <v>1</v>
      </c>
      <c r="BJ42" s="10">
        <f>IF(V42=0,BD42-AG42,AG42-BD42)</f>
        <v>0</v>
      </c>
      <c r="BK42" s="10">
        <f t="shared" si="28"/>
        <v>0</v>
      </c>
      <c r="BL42" s="10">
        <f>IF(V42=0,BC42-AF42,AF42-BC42)</f>
        <v>0</v>
      </c>
      <c r="BM42" s="10">
        <f>IF(V42=0,AX42-AA42,AA42-AX42)</f>
        <v>0</v>
      </c>
      <c r="BN42" s="10">
        <f t="shared" si="44"/>
        <v>-0.15</v>
      </c>
      <c r="BO42" s="10">
        <f t="shared" si="45"/>
        <v>-0.88</v>
      </c>
      <c r="BP42" s="10">
        <f t="shared" si="46"/>
        <v>-0.33</v>
      </c>
      <c r="BQ42" s="10">
        <f t="shared" si="47"/>
        <v>-0.26</v>
      </c>
      <c r="BR42" s="10">
        <f t="shared" si="48"/>
        <v>-0.2</v>
      </c>
      <c r="BS42" s="10">
        <f t="shared" si="49"/>
        <v>-0.12</v>
      </c>
      <c r="BT42" s="10">
        <f t="shared" si="29"/>
        <v>-0.36</v>
      </c>
      <c r="BU42" s="5">
        <f>IF(C42=0,PERCENTRANK(CU:CU,CS42),PERCENTRANK(CT:CT,CS42))</f>
        <v>0.29</v>
      </c>
      <c r="BV42" s="5">
        <f>IF(C42=0,PERCENTRANK(SVO!A:A,CS42),PERCENTRANK(SVO!B:B,CS42))</f>
        <v>0.216</v>
      </c>
      <c r="BW42" s="10">
        <v>4</v>
      </c>
      <c r="BX42" s="10">
        <v>3</v>
      </c>
      <c r="BY42" s="10">
        <v>2</v>
      </c>
      <c r="BZ42" s="10">
        <v>2</v>
      </c>
      <c r="CA42" s="10">
        <v>2</v>
      </c>
      <c r="CB42" s="10">
        <v>1</v>
      </c>
      <c r="CC42" s="10">
        <v>1</v>
      </c>
      <c r="CD42" s="10">
        <v>1</v>
      </c>
      <c r="CE42" s="10">
        <v>1</v>
      </c>
      <c r="CF42" s="10">
        <v>2</v>
      </c>
      <c r="CG42" s="10">
        <v>1</v>
      </c>
      <c r="CH42" s="10">
        <v>1</v>
      </c>
      <c r="CI42" s="10">
        <v>2</v>
      </c>
      <c r="CJ42" s="10">
        <v>3</v>
      </c>
      <c r="CK42" s="10">
        <v>3</v>
      </c>
      <c r="CL42" s="10">
        <v>2</v>
      </c>
      <c r="CM42" s="10">
        <v>2</v>
      </c>
      <c r="CN42" s="10">
        <v>5</v>
      </c>
      <c r="CO42" s="16">
        <f t="shared" si="51"/>
        <v>2.2222222222222223</v>
      </c>
      <c r="CP42" s="16">
        <f t="shared" si="50"/>
        <v>2</v>
      </c>
      <c r="CQ42" s="5">
        <v>12.281054</v>
      </c>
      <c r="CR42" s="5">
        <v>1.979139359989274</v>
      </c>
      <c r="CS42" s="5">
        <f>D42+(1-(CQ42/110.72))</f>
        <v>1.889080075867052</v>
      </c>
      <c r="CT42" s="5">
        <f>IF(C42=1,CS42,"")</f>
        <v>1.889080075867052</v>
      </c>
      <c r="CU42" s="5">
        <f>IF(C42=0,CS42,"")</f>
      </c>
      <c r="CV42" s="6">
        <v>1</v>
      </c>
      <c r="CW42" s="5">
        <v>3</v>
      </c>
      <c r="CX42" s="5">
        <v>1.8927571873082298</v>
      </c>
      <c r="CY42" s="5">
        <f>IF(ISBLANK(BA42),"",BA42-D42)</f>
        <v>1</v>
      </c>
      <c r="CZ42" s="2">
        <f>BC42-(BU42*100)</f>
        <v>21.000000000000004</v>
      </c>
    </row>
    <row r="43" spans="1:104" ht="15">
      <c r="A43" s="14">
        <v>37420.583333333336</v>
      </c>
      <c r="B43" s="10">
        <v>163</v>
      </c>
      <c r="C43" s="10">
        <v>0</v>
      </c>
      <c r="D43" s="10">
        <v>10</v>
      </c>
      <c r="E43" s="10"/>
      <c r="F43" s="10">
        <v>3</v>
      </c>
      <c r="G43" s="12">
        <v>7</v>
      </c>
      <c r="H43" s="10">
        <v>2</v>
      </c>
      <c r="I43" s="10">
        <v>5</v>
      </c>
      <c r="J43" s="10">
        <v>51</v>
      </c>
      <c r="K43" s="10">
        <v>5</v>
      </c>
      <c r="L43" s="10">
        <v>3</v>
      </c>
      <c r="M43" s="10">
        <v>50</v>
      </c>
      <c r="N43" s="10">
        <v>7</v>
      </c>
      <c r="O43" s="10">
        <v>50</v>
      </c>
      <c r="P43" s="10">
        <v>5</v>
      </c>
      <c r="Q43" s="10">
        <f t="shared" si="30"/>
        <v>-2</v>
      </c>
      <c r="R43" s="10">
        <f t="shared" si="31"/>
        <v>-1.37</v>
      </c>
      <c r="S43" s="10">
        <f t="shared" si="32"/>
        <v>-0.2</v>
      </c>
      <c r="T43" s="10">
        <f t="shared" si="33"/>
        <v>0.15</v>
      </c>
      <c r="U43" s="10">
        <f t="shared" si="34"/>
        <v>-0.61</v>
      </c>
      <c r="V43" s="10">
        <f t="shared" si="35"/>
        <v>-1.35</v>
      </c>
      <c r="W43" s="10">
        <f t="shared" si="36"/>
        <v>-0.6</v>
      </c>
      <c r="X43" s="10">
        <f t="shared" si="23"/>
        <v>-0.52</v>
      </c>
      <c r="Y43" s="10">
        <v>10</v>
      </c>
      <c r="Z43" s="10">
        <v>0</v>
      </c>
      <c r="AA43" s="10">
        <v>4</v>
      </c>
      <c r="AB43" s="10">
        <v>7</v>
      </c>
      <c r="AC43" s="10">
        <v>100</v>
      </c>
      <c r="AD43" s="10">
        <v>10</v>
      </c>
      <c r="AE43" s="10">
        <v>7</v>
      </c>
      <c r="AF43" s="10">
        <v>100</v>
      </c>
      <c r="AG43" s="10">
        <v>6</v>
      </c>
      <c r="AH43" s="10">
        <v>50</v>
      </c>
      <c r="AI43" s="10">
        <v>6</v>
      </c>
      <c r="AJ43" s="10">
        <f>AD43-AG43</f>
        <v>4</v>
      </c>
      <c r="AK43" s="10">
        <f>IF(C43=0,AD43-K43,K43-AD43)</f>
        <v>5</v>
      </c>
      <c r="AL43" s="10">
        <f t="shared" si="24"/>
        <v>5</v>
      </c>
      <c r="AM43" s="10">
        <f>IF(C43=0,AG43-N43,N43-AG43)</f>
        <v>-1</v>
      </c>
      <c r="AN43" s="10">
        <f t="shared" si="25"/>
        <v>1</v>
      </c>
      <c r="AO43" s="10">
        <f>IF(C43=0,AF43-M43,M43-AF43)</f>
        <v>50</v>
      </c>
      <c r="AP43" s="10">
        <f>IF(C43=0,AA43-H43,H43-AA43)</f>
        <v>2</v>
      </c>
      <c r="AQ43" s="10">
        <f t="shared" si="37"/>
        <v>2.36</v>
      </c>
      <c r="AR43" s="10">
        <f t="shared" si="38"/>
        <v>1.41</v>
      </c>
      <c r="AS43" s="10">
        <f t="shared" si="39"/>
        <v>1.5</v>
      </c>
      <c r="AT43" s="10">
        <f t="shared" si="40"/>
        <v>1.67</v>
      </c>
      <c r="AU43" s="10">
        <f t="shared" si="41"/>
        <v>1.71</v>
      </c>
      <c r="AV43" s="10">
        <f t="shared" si="42"/>
        <v>1.9</v>
      </c>
      <c r="AW43" s="10">
        <f t="shared" si="26"/>
        <v>1.64</v>
      </c>
      <c r="AX43" s="10">
        <v>3</v>
      </c>
      <c r="AY43" s="10">
        <v>7</v>
      </c>
      <c r="AZ43" s="10">
        <v>80</v>
      </c>
      <c r="BA43" s="10">
        <v>10</v>
      </c>
      <c r="BB43" s="11">
        <v>7</v>
      </c>
      <c r="BC43" s="10">
        <v>80</v>
      </c>
      <c r="BD43" s="10">
        <v>8</v>
      </c>
      <c r="BE43" s="10">
        <v>25</v>
      </c>
      <c r="BF43" s="10">
        <v>8</v>
      </c>
      <c r="BG43" s="2">
        <f t="shared" si="43"/>
        <v>2</v>
      </c>
      <c r="BH43" s="10">
        <f>IF(V43=0,BA43-AD43,AD43-BA43)</f>
        <v>0</v>
      </c>
      <c r="BI43" s="10">
        <f t="shared" si="27"/>
        <v>0</v>
      </c>
      <c r="BJ43" s="10">
        <f>IF(V43=0,BD43-AG43,AG43-BD43)</f>
        <v>-2</v>
      </c>
      <c r="BK43" s="10">
        <f t="shared" si="28"/>
        <v>2</v>
      </c>
      <c r="BL43" s="10">
        <f>IF(V43=0,BC43-AF43,AF43-BC43)</f>
        <v>20</v>
      </c>
      <c r="BM43" s="10">
        <f>IF(V43=0,AX43-AA43,AA43-AX43)</f>
        <v>1</v>
      </c>
      <c r="BN43" s="10">
        <f t="shared" si="44"/>
        <v>1.64</v>
      </c>
      <c r="BO43" s="10">
        <f t="shared" si="45"/>
        <v>0.58</v>
      </c>
      <c r="BP43" s="10">
        <f t="shared" si="46"/>
        <v>1.41</v>
      </c>
      <c r="BQ43" s="10">
        <f t="shared" si="47"/>
        <v>0.89</v>
      </c>
      <c r="BR43" s="10">
        <f t="shared" si="48"/>
        <v>1.69</v>
      </c>
      <c r="BS43" s="10">
        <f t="shared" si="49"/>
        <v>1.01</v>
      </c>
      <c r="BT43" s="10">
        <f t="shared" si="29"/>
        <v>1.12</v>
      </c>
      <c r="BU43" s="5">
        <f>IF(C43=0,PERCENTRANK(CU:CU,CS43),PERCENTRANK(CT:CT,CS43))</f>
        <v>0.812</v>
      </c>
      <c r="BV43" s="5">
        <f>IF(C43=0,PERCENTRANK(SVO!A:A,CS43),PERCENTRANK(SVO!B:B,CS43))</f>
        <v>0.821</v>
      </c>
      <c r="BW43" s="10">
        <v>3</v>
      </c>
      <c r="BX43" s="10">
        <v>1</v>
      </c>
      <c r="BY43" s="10">
        <v>1</v>
      </c>
      <c r="BZ43" s="10">
        <v>4</v>
      </c>
      <c r="CA43" s="10">
        <v>1</v>
      </c>
      <c r="CB43" s="10">
        <v>1</v>
      </c>
      <c r="CC43" s="10">
        <v>1</v>
      </c>
      <c r="CD43" s="10">
        <v>3</v>
      </c>
      <c r="CE43" s="10">
        <v>3</v>
      </c>
      <c r="CF43" s="10">
        <v>1</v>
      </c>
      <c r="CG43" s="10">
        <v>1</v>
      </c>
      <c r="CH43" s="10">
        <v>3</v>
      </c>
      <c r="CI43" s="10">
        <v>1</v>
      </c>
      <c r="CJ43" s="10">
        <v>4</v>
      </c>
      <c r="CK43" s="10">
        <v>1</v>
      </c>
      <c r="CL43" s="10">
        <v>1</v>
      </c>
      <c r="CM43" s="10">
        <v>3</v>
      </c>
      <c r="CN43" s="10">
        <v>1</v>
      </c>
      <c r="CO43" s="16">
        <f t="shared" si="51"/>
        <v>1</v>
      </c>
      <c r="CP43" s="16">
        <f t="shared" si="50"/>
        <v>3</v>
      </c>
      <c r="CQ43" s="5">
        <v>12.281054</v>
      </c>
      <c r="CR43" s="5">
        <v>10.979139359989274</v>
      </c>
      <c r="CS43" s="5">
        <f>D43+(1-(CQ43/110.72))</f>
        <v>10.889080075867053</v>
      </c>
      <c r="CT43" s="5">
        <f>IF(C43=1,CS43,"")</f>
      </c>
      <c r="CU43" s="5">
        <f>IF(C43=0,CS43,"")</f>
        <v>10.889080075867053</v>
      </c>
      <c r="CV43" s="6">
        <v>1</v>
      </c>
      <c r="CW43" s="5">
        <v>14</v>
      </c>
      <c r="CX43" s="5">
        <v>9.899022910581344</v>
      </c>
      <c r="CY43" s="5">
        <f>IF(ISBLANK(BA43),"",BA43-D43)</f>
        <v>0</v>
      </c>
      <c r="CZ43" s="2">
        <f>BC43-(BU43*100)</f>
        <v>-1.2000000000000028</v>
      </c>
    </row>
    <row r="44" spans="1:104" ht="15">
      <c r="A44" s="14">
        <v>37420.583333333336</v>
      </c>
      <c r="B44" s="10">
        <v>164</v>
      </c>
      <c r="C44" s="10">
        <v>1</v>
      </c>
      <c r="D44" s="10">
        <v>0</v>
      </c>
      <c r="E44" s="10">
        <v>0.1</v>
      </c>
      <c r="F44" s="10">
        <v>1</v>
      </c>
      <c r="G44" s="12">
        <v>3</v>
      </c>
      <c r="H44" s="10">
        <v>2</v>
      </c>
      <c r="I44" s="10">
        <v>5</v>
      </c>
      <c r="J44" s="10">
        <v>51</v>
      </c>
      <c r="K44" s="10">
        <v>7</v>
      </c>
      <c r="L44" s="10">
        <v>4</v>
      </c>
      <c r="M44" s="10">
        <v>60</v>
      </c>
      <c r="N44" s="10">
        <v>6</v>
      </c>
      <c r="O44" s="10">
        <v>55</v>
      </c>
      <c r="P44" s="10">
        <v>6</v>
      </c>
      <c r="Q44" s="10">
        <f t="shared" si="30"/>
        <v>1</v>
      </c>
      <c r="R44" s="10">
        <f t="shared" si="31"/>
        <v>0.22</v>
      </c>
      <c r="S44" s="10">
        <f t="shared" si="32"/>
        <v>-0.2</v>
      </c>
      <c r="T44" s="10">
        <f t="shared" si="33"/>
        <v>0.15</v>
      </c>
      <c r="U44" s="10">
        <f t="shared" si="34"/>
        <v>-0.61</v>
      </c>
      <c r="V44" s="10">
        <f t="shared" si="35"/>
        <v>-0.53</v>
      </c>
      <c r="W44" s="10">
        <f t="shared" si="36"/>
        <v>-0.07</v>
      </c>
      <c r="X44" s="10">
        <f t="shared" si="23"/>
        <v>-0.25</v>
      </c>
      <c r="Y44" s="10">
        <v>0</v>
      </c>
      <c r="Z44" s="10">
        <v>0.1</v>
      </c>
      <c r="AA44" s="10">
        <v>1</v>
      </c>
      <c r="AB44" s="10">
        <v>2</v>
      </c>
      <c r="AC44" s="10">
        <v>37</v>
      </c>
      <c r="AD44" s="10">
        <v>1</v>
      </c>
      <c r="AE44" s="10">
        <v>2</v>
      </c>
      <c r="AF44" s="10">
        <v>50</v>
      </c>
      <c r="AG44" s="10"/>
      <c r="AH44" s="10">
        <v>50</v>
      </c>
      <c r="AI44" s="10">
        <v>2</v>
      </c>
      <c r="AJ44" s="10"/>
      <c r="AK44" s="10">
        <f>IF(C44=0,AD44-K44,K44-AD44)</f>
        <v>6</v>
      </c>
      <c r="AL44" s="10">
        <f t="shared" si="24"/>
        <v>6</v>
      </c>
      <c r="AM44" s="10"/>
      <c r="AN44" s="10"/>
      <c r="AO44" s="10">
        <f>IF(C44=0,AF44-M44,M44-AF44)</f>
        <v>10</v>
      </c>
      <c r="AP44" s="10">
        <f>IF(C44=0,AA44-H44,H44-AA44)</f>
        <v>1</v>
      </c>
      <c r="AQ44" s="10">
        <f t="shared" si="37"/>
        <v>0.09</v>
      </c>
      <c r="AR44" s="10">
        <f t="shared" si="38"/>
        <v>-0.79</v>
      </c>
      <c r="AS44" s="10">
        <f t="shared" si="39"/>
        <v>-1.12</v>
      </c>
      <c r="AT44" s="10">
        <f t="shared" si="40"/>
        <v>-0.6</v>
      </c>
      <c r="AU44" s="10">
        <f t="shared" si="41"/>
        <v>-1.12</v>
      </c>
      <c r="AV44" s="10">
        <f t="shared" si="42"/>
        <v>-0.07</v>
      </c>
      <c r="AW44" s="10">
        <f t="shared" si="26"/>
        <v>-0.74</v>
      </c>
      <c r="AX44" s="10">
        <v>1</v>
      </c>
      <c r="AY44" s="10">
        <v>4</v>
      </c>
      <c r="AZ44" s="10">
        <v>37</v>
      </c>
      <c r="BA44" s="10">
        <v>1</v>
      </c>
      <c r="BB44" s="11">
        <v>3</v>
      </c>
      <c r="BC44" s="10">
        <v>50</v>
      </c>
      <c r="BD44" s="10">
        <v>1</v>
      </c>
      <c r="BE44" s="10">
        <v>50</v>
      </c>
      <c r="BF44" s="10">
        <v>1</v>
      </c>
      <c r="BG44" s="2">
        <f t="shared" si="43"/>
        <v>0</v>
      </c>
      <c r="BH44" s="10">
        <f>IF(V44=0,BA44-AD44,AD44-BA44)</f>
        <v>0</v>
      </c>
      <c r="BI44" s="10">
        <f t="shared" si="27"/>
        <v>0</v>
      </c>
      <c r="BJ44" s="10"/>
      <c r="BK44" s="10"/>
      <c r="BL44" s="10">
        <f>IF(V44=0,BC44-AF44,AF44-BC44)</f>
        <v>0</v>
      </c>
      <c r="BM44" s="10">
        <f>IF(V44=0,AX44-AA44,AA44-AX44)</f>
        <v>0</v>
      </c>
      <c r="BN44" s="10">
        <f t="shared" si="44"/>
        <v>-0.15</v>
      </c>
      <c r="BO44" s="10">
        <f t="shared" si="45"/>
        <v>-0.88</v>
      </c>
      <c r="BP44" s="10">
        <f t="shared" si="46"/>
        <v>-0.33</v>
      </c>
      <c r="BQ44" s="10">
        <f t="shared" si="47"/>
        <v>-0.76</v>
      </c>
      <c r="BR44" s="10">
        <f t="shared" si="48"/>
        <v>-0.84</v>
      </c>
      <c r="BS44" s="10">
        <f t="shared" si="49"/>
        <v>-0.12</v>
      </c>
      <c r="BT44" s="10">
        <f t="shared" si="29"/>
        <v>-0.59</v>
      </c>
      <c r="BU44" s="5">
        <f>IF(C44=0,PERCENTRANK(CU:CU,CS44),PERCENTRANK(CT:CT,CS44))</f>
        <v>0.08</v>
      </c>
      <c r="BV44" s="5">
        <v>0</v>
      </c>
      <c r="BW44" s="10">
        <v>4</v>
      </c>
      <c r="BX44" s="10">
        <v>3</v>
      </c>
      <c r="BY44" s="10">
        <v>4</v>
      </c>
      <c r="BZ44" s="10">
        <v>5</v>
      </c>
      <c r="CA44" s="10">
        <v>4</v>
      </c>
      <c r="CB44" s="10">
        <v>5</v>
      </c>
      <c r="CC44" s="10">
        <v>4</v>
      </c>
      <c r="CD44" s="10">
        <v>5</v>
      </c>
      <c r="CE44" s="10">
        <v>5</v>
      </c>
      <c r="CF44" s="10">
        <v>3</v>
      </c>
      <c r="CG44" s="10">
        <v>3</v>
      </c>
      <c r="CH44" s="10">
        <v>3</v>
      </c>
      <c r="CI44" s="10">
        <v>5</v>
      </c>
      <c r="CJ44" s="10">
        <v>2</v>
      </c>
      <c r="CK44" s="10">
        <v>3</v>
      </c>
      <c r="CL44" s="10">
        <v>3</v>
      </c>
      <c r="CM44" s="10">
        <v>2</v>
      </c>
      <c r="CN44" s="10">
        <v>4</v>
      </c>
      <c r="CO44" s="16">
        <f t="shared" si="51"/>
        <v>3.7777777777777777</v>
      </c>
      <c r="CP44" s="16">
        <f t="shared" si="50"/>
        <v>3.75</v>
      </c>
      <c r="CQ44" s="5">
        <v>12.181054</v>
      </c>
      <c r="CR44" s="5">
        <v>0.9793092203287102</v>
      </c>
      <c r="CS44" s="5">
        <f>D44+(1-(CQ44/110.72))</f>
        <v>0.8899832550578035</v>
      </c>
      <c r="CT44" s="5">
        <f>IF(C44=1,CS44,"")</f>
        <v>0.8899832550578035</v>
      </c>
      <c r="CU44" s="5">
        <f>IF(C44=0,CS44,"")</f>
      </c>
      <c r="CV44" s="6">
        <v>0</v>
      </c>
      <c r="CW44" s="5">
        <v>39</v>
      </c>
      <c r="CX44" s="5">
        <v>1.890071877334038</v>
      </c>
      <c r="CY44" s="5">
        <f>IF(ISBLANK(BA44),"",BA44-D44)</f>
        <v>1</v>
      </c>
      <c r="CZ44" s="2">
        <f>BC44-(BU44*100)</f>
        <v>42</v>
      </c>
    </row>
    <row r="45" spans="1:104" ht="15">
      <c r="A45" s="14">
        <v>37420.645833333336</v>
      </c>
      <c r="B45" s="10">
        <v>171</v>
      </c>
      <c r="C45" s="10">
        <v>0</v>
      </c>
      <c r="D45" s="10">
        <v>8</v>
      </c>
      <c r="E45" s="10">
        <v>0.4</v>
      </c>
      <c r="F45" s="10">
        <v>2</v>
      </c>
      <c r="G45" s="12">
        <v>2</v>
      </c>
      <c r="H45" s="10">
        <v>2</v>
      </c>
      <c r="I45" s="10">
        <v>5</v>
      </c>
      <c r="J45" s="10">
        <v>63</v>
      </c>
      <c r="K45" s="10">
        <v>7</v>
      </c>
      <c r="L45" s="10">
        <v>4</v>
      </c>
      <c r="M45" s="10">
        <v>60</v>
      </c>
      <c r="N45" s="10">
        <v>6</v>
      </c>
      <c r="O45" s="10">
        <v>50</v>
      </c>
      <c r="P45" s="10">
        <v>6</v>
      </c>
      <c r="Q45" s="10">
        <f t="shared" si="30"/>
        <v>1</v>
      </c>
      <c r="R45" s="10">
        <f t="shared" si="31"/>
        <v>0.22</v>
      </c>
      <c r="S45" s="10">
        <f t="shared" si="32"/>
        <v>-0.2</v>
      </c>
      <c r="T45" s="10">
        <f t="shared" si="33"/>
        <v>0.15</v>
      </c>
      <c r="U45" s="10">
        <f t="shared" si="34"/>
        <v>0.02</v>
      </c>
      <c r="V45" s="10">
        <f t="shared" si="35"/>
        <v>-0.53</v>
      </c>
      <c r="W45" s="10">
        <f t="shared" si="36"/>
        <v>-0.07</v>
      </c>
      <c r="X45" s="10">
        <f t="shared" si="23"/>
        <v>-0.13</v>
      </c>
      <c r="Y45" s="10">
        <v>8</v>
      </c>
      <c r="Z45" s="10">
        <v>0.4</v>
      </c>
      <c r="AA45" s="10">
        <v>2</v>
      </c>
      <c r="AB45" s="10">
        <v>4</v>
      </c>
      <c r="AC45" s="10">
        <v>50</v>
      </c>
      <c r="AD45" s="10">
        <v>8</v>
      </c>
      <c r="AE45" s="10">
        <v>5</v>
      </c>
      <c r="AF45" s="10">
        <v>80</v>
      </c>
      <c r="AG45" s="10">
        <v>7</v>
      </c>
      <c r="AH45" s="10">
        <v>60</v>
      </c>
      <c r="AI45" s="10">
        <v>7</v>
      </c>
      <c r="AJ45" s="10">
        <f aca="true" t="shared" si="52" ref="AJ45:AJ60">AD45-AG45</f>
        <v>1</v>
      </c>
      <c r="AK45" s="10">
        <f>IF(C45=0,AD45-K45,K45-AD45)</f>
        <v>1</v>
      </c>
      <c r="AL45" s="10">
        <f t="shared" si="24"/>
        <v>1</v>
      </c>
      <c r="AM45" s="10">
        <f>IF(C45=0,AG45-N45,N45-AG45)</f>
        <v>1</v>
      </c>
      <c r="AN45" s="10">
        <f t="shared" si="25"/>
        <v>1</v>
      </c>
      <c r="AO45" s="10">
        <f>IF(C45=0,AF45-M45,M45-AF45)</f>
        <v>20</v>
      </c>
      <c r="AP45" s="10">
        <f>IF(C45=0,AA45-H45,H45-AA45)</f>
        <v>0</v>
      </c>
      <c r="AQ45" s="10">
        <f t="shared" si="37"/>
        <v>0.66</v>
      </c>
      <c r="AR45" s="10">
        <f t="shared" si="38"/>
        <v>-0.05</v>
      </c>
      <c r="AS45" s="10">
        <f t="shared" si="39"/>
        <v>-0.08</v>
      </c>
      <c r="AT45" s="10">
        <f t="shared" si="40"/>
        <v>-0.13</v>
      </c>
      <c r="AU45" s="10">
        <f t="shared" si="41"/>
        <v>0.58</v>
      </c>
      <c r="AV45" s="10">
        <f t="shared" si="42"/>
        <v>1.11</v>
      </c>
      <c r="AW45" s="10">
        <f t="shared" si="26"/>
        <v>0.29</v>
      </c>
      <c r="AX45" s="10">
        <v>2</v>
      </c>
      <c r="AY45" s="10">
        <v>3</v>
      </c>
      <c r="AZ45" s="10">
        <v>38</v>
      </c>
      <c r="BA45" s="10">
        <v>8</v>
      </c>
      <c r="BB45" s="11">
        <v>4</v>
      </c>
      <c r="BC45" s="10">
        <v>16</v>
      </c>
      <c r="BD45" s="10">
        <v>7</v>
      </c>
      <c r="BE45" s="10">
        <v>4</v>
      </c>
      <c r="BF45" s="10">
        <v>8.71</v>
      </c>
      <c r="BG45" s="2">
        <f t="shared" si="43"/>
        <v>1</v>
      </c>
      <c r="BH45" s="10">
        <f>IF(V45=0,BA45-AD45,AD45-BA45)</f>
        <v>0</v>
      </c>
      <c r="BI45" s="10">
        <f t="shared" si="27"/>
        <v>0</v>
      </c>
      <c r="BJ45" s="10">
        <f>IF(V45=0,BD45-AG45,AG45-BD45)</f>
        <v>0</v>
      </c>
      <c r="BK45" s="10">
        <f t="shared" si="28"/>
        <v>0</v>
      </c>
      <c r="BL45" s="10">
        <f>IF(V45=0,BC45-AF45,AF45-BC45)</f>
        <v>64</v>
      </c>
      <c r="BM45" s="10">
        <f>IF(V45=0,AX45-AA45,AA45-AX45)</f>
        <v>0</v>
      </c>
      <c r="BN45" s="10">
        <f t="shared" si="44"/>
        <v>0.75</v>
      </c>
      <c r="BO45" s="10">
        <f t="shared" si="45"/>
        <v>-0.15</v>
      </c>
      <c r="BP45" s="10">
        <f t="shared" si="46"/>
        <v>-0.91</v>
      </c>
      <c r="BQ45" s="10">
        <f t="shared" si="47"/>
        <v>-0.72</v>
      </c>
      <c r="BR45" s="10">
        <f t="shared" si="48"/>
        <v>-0.2</v>
      </c>
      <c r="BS45" s="10">
        <f t="shared" si="49"/>
        <v>-1.4</v>
      </c>
      <c r="BT45" s="10">
        <f t="shared" si="29"/>
        <v>-0.68</v>
      </c>
      <c r="BU45" s="5">
        <f>IF(C45=0,PERCENTRANK(CU:CU,CS45),PERCENTRANK(CT:CT,CS45))</f>
        <v>0.234</v>
      </c>
      <c r="BV45" s="5">
        <f>IF(C45=0,PERCENTRANK(SVO!A:A,CS45),PERCENTRANK(SVO!B:B,CS45))</f>
        <v>0.176</v>
      </c>
      <c r="BW45" s="10">
        <v>1</v>
      </c>
      <c r="BX45" s="10">
        <v>3</v>
      </c>
      <c r="BY45" s="10">
        <v>1</v>
      </c>
      <c r="BZ45" s="10">
        <v>1</v>
      </c>
      <c r="CA45" s="10">
        <v>1</v>
      </c>
      <c r="CB45" s="10">
        <v>2</v>
      </c>
      <c r="CC45" s="10">
        <v>1</v>
      </c>
      <c r="CD45" s="10">
        <v>1</v>
      </c>
      <c r="CE45" s="10">
        <v>1</v>
      </c>
      <c r="CF45" s="10">
        <v>1</v>
      </c>
      <c r="CG45" s="10">
        <v>2</v>
      </c>
      <c r="CH45" s="10">
        <v>1</v>
      </c>
      <c r="CI45" s="10">
        <v>1</v>
      </c>
      <c r="CJ45" s="10">
        <v>1</v>
      </c>
      <c r="CK45" s="10">
        <v>2</v>
      </c>
      <c r="CL45" s="10">
        <v>1</v>
      </c>
      <c r="CM45" s="10">
        <v>1</v>
      </c>
      <c r="CN45" s="10">
        <v>1</v>
      </c>
      <c r="CO45" s="16">
        <f t="shared" si="51"/>
        <v>1.5555555555555556</v>
      </c>
      <c r="CP45" s="16">
        <f t="shared" si="50"/>
        <v>1</v>
      </c>
      <c r="CQ45" s="5">
        <v>11.881053999999999</v>
      </c>
      <c r="CR45" s="5">
        <v>8.979818801347019</v>
      </c>
      <c r="CS45" s="5">
        <f>D45+(1-(CQ45/110.72))</f>
        <v>8.892692792630058</v>
      </c>
      <c r="CT45" s="5">
        <f>IF(C45=1,CS45,"")</f>
      </c>
      <c r="CU45" s="5">
        <f>IF(C45=0,CS45,"")</f>
        <v>8.892692792630058</v>
      </c>
      <c r="CV45" s="6">
        <v>0</v>
      </c>
      <c r="CW45" s="5">
        <v>21</v>
      </c>
      <c r="CX45" s="5">
        <v>9.925876010323263</v>
      </c>
      <c r="CY45" s="5">
        <f>IF(ISBLANK(BA45),"",BA45-D45)</f>
        <v>0</v>
      </c>
      <c r="CZ45" s="2">
        <f>BC45-(BU45*100)</f>
        <v>-7.400000000000002</v>
      </c>
    </row>
    <row r="46" spans="1:104" ht="15">
      <c r="A46" s="14">
        <v>37420.645833333336</v>
      </c>
      <c r="B46" s="10">
        <v>172</v>
      </c>
      <c r="C46" s="10">
        <v>1</v>
      </c>
      <c r="D46" s="10">
        <v>0</v>
      </c>
      <c r="E46" s="10">
        <v>0.39</v>
      </c>
      <c r="F46" s="10">
        <v>0</v>
      </c>
      <c r="G46" s="12">
        <v>4</v>
      </c>
      <c r="H46" s="10">
        <v>3</v>
      </c>
      <c r="I46" s="10">
        <v>6</v>
      </c>
      <c r="J46" s="10">
        <v>98</v>
      </c>
      <c r="K46" s="10">
        <v>10</v>
      </c>
      <c r="L46" s="10">
        <v>6</v>
      </c>
      <c r="M46" s="10">
        <v>90</v>
      </c>
      <c r="N46" s="10">
        <v>8</v>
      </c>
      <c r="O46" s="10">
        <v>70</v>
      </c>
      <c r="P46" s="10">
        <v>8</v>
      </c>
      <c r="Q46" s="10">
        <f t="shared" si="30"/>
        <v>2</v>
      </c>
      <c r="R46" s="10">
        <f t="shared" si="31"/>
        <v>0.76</v>
      </c>
      <c r="S46" s="10">
        <f t="shared" si="32"/>
        <v>0.62</v>
      </c>
      <c r="T46" s="10">
        <f t="shared" si="33"/>
        <v>0.92</v>
      </c>
      <c r="U46" s="10">
        <f t="shared" si="34"/>
        <v>1.86</v>
      </c>
      <c r="V46" s="10">
        <f t="shared" si="35"/>
        <v>1.11</v>
      </c>
      <c r="W46" s="10">
        <f t="shared" si="36"/>
        <v>1.53</v>
      </c>
      <c r="X46" s="10">
        <f t="shared" si="23"/>
        <v>1.21</v>
      </c>
      <c r="Y46" s="10">
        <v>0</v>
      </c>
      <c r="Z46" s="10">
        <v>0.39</v>
      </c>
      <c r="AA46" s="10">
        <v>3</v>
      </c>
      <c r="AB46" s="10">
        <v>4</v>
      </c>
      <c r="AC46" s="10">
        <v>82</v>
      </c>
      <c r="AD46" s="10">
        <v>4</v>
      </c>
      <c r="AE46" s="10">
        <v>6</v>
      </c>
      <c r="AF46" s="10">
        <v>40</v>
      </c>
      <c r="AG46" s="10">
        <v>3</v>
      </c>
      <c r="AH46" s="10">
        <v>20</v>
      </c>
      <c r="AI46" s="10">
        <v>4</v>
      </c>
      <c r="AJ46" s="10">
        <f t="shared" si="52"/>
        <v>1</v>
      </c>
      <c r="AK46" s="10">
        <f>IF(C46=0,AD46-K46,K46-AD46)</f>
        <v>6</v>
      </c>
      <c r="AL46" s="10">
        <f t="shared" si="24"/>
        <v>6</v>
      </c>
      <c r="AM46" s="10">
        <f>IF(C46=0,AG46-N46,N46-AG46)</f>
        <v>5</v>
      </c>
      <c r="AN46" s="10">
        <f t="shared" si="25"/>
        <v>5</v>
      </c>
      <c r="AO46" s="10">
        <f>IF(C46=0,AF46-M46,M46-AF46)</f>
        <v>50</v>
      </c>
      <c r="AP46" s="10">
        <f>IF(C46=0,AA46-H46,H46-AA46)</f>
        <v>0</v>
      </c>
      <c r="AQ46" s="10">
        <f t="shared" si="37"/>
        <v>0.66</v>
      </c>
      <c r="AR46" s="10">
        <f t="shared" si="38"/>
        <v>0.68</v>
      </c>
      <c r="AS46" s="10">
        <f t="shared" si="39"/>
        <v>-0.08</v>
      </c>
      <c r="AT46" s="10">
        <f t="shared" si="40"/>
        <v>1.02</v>
      </c>
      <c r="AU46" s="10">
        <f t="shared" si="41"/>
        <v>1.14</v>
      </c>
      <c r="AV46" s="10">
        <f t="shared" si="42"/>
        <v>-0.46</v>
      </c>
      <c r="AW46" s="10">
        <f t="shared" si="26"/>
        <v>0.46</v>
      </c>
      <c r="AX46" s="10">
        <v>0</v>
      </c>
      <c r="AY46" s="10">
        <v>4</v>
      </c>
      <c r="AZ46" s="10">
        <v>75</v>
      </c>
      <c r="BA46" s="10">
        <v>2</v>
      </c>
      <c r="BB46" s="11">
        <v>5</v>
      </c>
      <c r="BC46" s="10">
        <v>60</v>
      </c>
      <c r="BD46" s="10">
        <v>3</v>
      </c>
      <c r="BE46" s="10">
        <v>99</v>
      </c>
      <c r="BF46" s="10">
        <v>7</v>
      </c>
      <c r="BG46" s="2">
        <f t="shared" si="43"/>
        <v>-1</v>
      </c>
      <c r="BH46" s="10">
        <f>IF(V46=0,BA46-AD46,AD46-BA46)</f>
        <v>2</v>
      </c>
      <c r="BI46" s="10">
        <f t="shared" si="27"/>
        <v>2</v>
      </c>
      <c r="BJ46" s="10">
        <f>IF(V46=0,BD46-AG46,AG46-BD46)</f>
        <v>0</v>
      </c>
      <c r="BK46" s="10">
        <f t="shared" si="28"/>
        <v>0</v>
      </c>
      <c r="BL46" s="10">
        <f>IF(V46=0,BC46-AF46,AF46-BC46)</f>
        <v>-20</v>
      </c>
      <c r="BM46" s="10">
        <f>IF(V46=0,AX46-AA46,AA46-AX46)</f>
        <v>3</v>
      </c>
      <c r="BN46" s="10">
        <f t="shared" si="44"/>
        <v>-1.04</v>
      </c>
      <c r="BO46" s="10">
        <f t="shared" si="45"/>
        <v>-1.61</v>
      </c>
      <c r="BP46" s="10">
        <f t="shared" si="46"/>
        <v>-0.33</v>
      </c>
      <c r="BQ46" s="10">
        <f t="shared" si="47"/>
        <v>0.7</v>
      </c>
      <c r="BR46" s="10">
        <f t="shared" si="48"/>
        <v>0.43</v>
      </c>
      <c r="BS46" s="10">
        <f t="shared" si="49"/>
        <v>0.26</v>
      </c>
      <c r="BT46" s="10">
        <f t="shared" si="29"/>
        <v>-0.11</v>
      </c>
      <c r="BU46" s="5">
        <f>IF(C46=0,PERCENTRANK(CU:CU,CS46),PERCENTRANK(CT:CT,CS46))</f>
        <v>0.096</v>
      </c>
      <c r="BV46" s="5">
        <f>IF(C46=0,PERCENTRANK(SVO!A:A,CS46),PERCENTRANK(SVO!B:B,CS46))</f>
        <v>0.066</v>
      </c>
      <c r="BW46" s="10">
        <v>1</v>
      </c>
      <c r="BX46" s="10">
        <v>2</v>
      </c>
      <c r="BY46" s="10">
        <v>1</v>
      </c>
      <c r="BZ46" s="10">
        <v>5</v>
      </c>
      <c r="CA46" s="10">
        <v>5</v>
      </c>
      <c r="CB46" s="10">
        <v>1</v>
      </c>
      <c r="CC46" s="10">
        <v>5</v>
      </c>
      <c r="CD46" s="10">
        <v>5</v>
      </c>
      <c r="CE46" s="10">
        <v>5</v>
      </c>
      <c r="CF46" s="10">
        <v>1</v>
      </c>
      <c r="CG46" s="10">
        <v>5</v>
      </c>
      <c r="CH46" s="10">
        <v>5</v>
      </c>
      <c r="CI46" s="10">
        <v>1</v>
      </c>
      <c r="CJ46" s="10">
        <v>5</v>
      </c>
      <c r="CK46" s="10">
        <v>5</v>
      </c>
      <c r="CL46" s="10">
        <v>1</v>
      </c>
      <c r="CM46" s="10">
        <v>1</v>
      </c>
      <c r="CN46" s="10">
        <v>1</v>
      </c>
      <c r="CO46" s="16">
        <f t="shared" si="51"/>
        <v>2.4444444444444446</v>
      </c>
      <c r="CP46" s="16">
        <f t="shared" si="50"/>
        <v>4</v>
      </c>
      <c r="CQ46" s="5">
        <v>11.891053999999999</v>
      </c>
      <c r="CR46" s="5">
        <v>0.9798018153130748</v>
      </c>
      <c r="CS46" s="5">
        <f>D46+(1-(CQ46/110.72))</f>
        <v>0.8926024747109826</v>
      </c>
      <c r="CT46" s="5">
        <f>IF(C46=1,CS46,"")</f>
        <v>0.8926024747109826</v>
      </c>
      <c r="CU46" s="5">
        <f>IF(C46=0,CS46,"")</f>
      </c>
      <c r="CV46" s="6">
        <v>0</v>
      </c>
      <c r="CW46" s="5">
        <v>5</v>
      </c>
      <c r="CX46" s="5">
        <v>1.9974842763017118</v>
      </c>
      <c r="CY46" s="5">
        <f>IF(ISBLANK(BA46),"",BA46-D46)</f>
        <v>2</v>
      </c>
      <c r="CZ46" s="2">
        <f>BC46-(BU46*100)</f>
        <v>50.4</v>
      </c>
    </row>
    <row r="47" spans="1:104" ht="15">
      <c r="A47" s="14">
        <v>37420.645833333336</v>
      </c>
      <c r="B47" s="10">
        <v>173</v>
      </c>
      <c r="C47" s="10">
        <v>0</v>
      </c>
      <c r="D47" s="10">
        <v>10</v>
      </c>
      <c r="E47" s="10">
        <v>16</v>
      </c>
      <c r="F47" s="10">
        <v>4</v>
      </c>
      <c r="G47" s="12">
        <v>8</v>
      </c>
      <c r="H47" s="10">
        <v>4</v>
      </c>
      <c r="I47" s="10">
        <v>6</v>
      </c>
      <c r="J47" s="10">
        <v>75</v>
      </c>
      <c r="K47" s="10">
        <v>9</v>
      </c>
      <c r="L47" s="10">
        <v>6</v>
      </c>
      <c r="M47" s="10">
        <v>80</v>
      </c>
      <c r="N47" s="10">
        <v>7</v>
      </c>
      <c r="O47" s="10">
        <v>50</v>
      </c>
      <c r="P47" s="10">
        <v>6</v>
      </c>
      <c r="Q47" s="10">
        <f t="shared" si="30"/>
        <v>2</v>
      </c>
      <c r="R47" s="10">
        <f t="shared" si="31"/>
        <v>0.76</v>
      </c>
      <c r="S47" s="10">
        <f t="shared" si="32"/>
        <v>1.43</v>
      </c>
      <c r="T47" s="10">
        <f t="shared" si="33"/>
        <v>0.92</v>
      </c>
      <c r="U47" s="10">
        <f t="shared" si="34"/>
        <v>0.65</v>
      </c>
      <c r="V47" s="10">
        <f t="shared" si="35"/>
        <v>1.11</v>
      </c>
      <c r="W47" s="10">
        <f t="shared" si="36"/>
        <v>1</v>
      </c>
      <c r="X47" s="10">
        <f t="shared" si="23"/>
        <v>1.02</v>
      </c>
      <c r="Y47" s="10">
        <v>10</v>
      </c>
      <c r="Z47" s="10">
        <v>16</v>
      </c>
      <c r="AA47" s="10">
        <v>3.5</v>
      </c>
      <c r="AB47" s="10">
        <v>6</v>
      </c>
      <c r="AC47" s="10">
        <v>60</v>
      </c>
      <c r="AD47" s="10">
        <v>10</v>
      </c>
      <c r="AE47" s="10">
        <v>5</v>
      </c>
      <c r="AF47" s="10">
        <v>10</v>
      </c>
      <c r="AG47" s="10">
        <v>10</v>
      </c>
      <c r="AH47" s="10">
        <v>10</v>
      </c>
      <c r="AI47" s="10">
        <v>9</v>
      </c>
      <c r="AJ47" s="10">
        <f t="shared" si="52"/>
        <v>0</v>
      </c>
      <c r="AK47" s="10">
        <f>IF(C47=0,AD47-K47,K47-AD47)</f>
        <v>1</v>
      </c>
      <c r="AL47" s="10">
        <f t="shared" si="24"/>
        <v>1</v>
      </c>
      <c r="AM47" s="10">
        <f>IF(C47=0,AG47-N47,N47-AG47)</f>
        <v>3</v>
      </c>
      <c r="AN47" s="10">
        <f t="shared" si="25"/>
        <v>3</v>
      </c>
      <c r="AO47" s="10">
        <f>IF(C47=0,AF47-M47,M47-AF47)</f>
        <v>-70</v>
      </c>
      <c r="AP47" s="10">
        <f>IF(C47=0,AA47-H47,H47-AA47)</f>
        <v>-0.5</v>
      </c>
      <c r="AQ47" s="10">
        <f t="shared" si="37"/>
        <v>0.09</v>
      </c>
      <c r="AR47" s="10">
        <f t="shared" si="38"/>
        <v>1.05</v>
      </c>
      <c r="AS47" s="10">
        <f t="shared" si="39"/>
        <v>0.97</v>
      </c>
      <c r="AT47" s="10">
        <f t="shared" si="40"/>
        <v>0.23</v>
      </c>
      <c r="AU47" s="10">
        <f t="shared" si="41"/>
        <v>0.58</v>
      </c>
      <c r="AV47" s="10">
        <f t="shared" si="42"/>
        <v>-1.64</v>
      </c>
      <c r="AW47" s="10">
        <f t="shared" si="26"/>
        <v>0.24</v>
      </c>
      <c r="AX47" s="10">
        <v>4</v>
      </c>
      <c r="AY47" s="10">
        <v>7</v>
      </c>
      <c r="AZ47" s="10">
        <v>60</v>
      </c>
      <c r="BA47" s="10">
        <v>10</v>
      </c>
      <c r="BB47" s="11">
        <v>6</v>
      </c>
      <c r="BC47" s="10">
        <v>10</v>
      </c>
      <c r="BD47" s="10">
        <v>10</v>
      </c>
      <c r="BE47" s="10">
        <v>10</v>
      </c>
      <c r="BF47" s="10">
        <v>9</v>
      </c>
      <c r="BG47" s="2">
        <f t="shared" si="43"/>
        <v>0</v>
      </c>
      <c r="BH47" s="10">
        <f>IF(V47=0,BA47-AD47,AD47-BA47)</f>
        <v>0</v>
      </c>
      <c r="BI47" s="10">
        <f t="shared" si="27"/>
        <v>0</v>
      </c>
      <c r="BJ47" s="10">
        <f>IF(V47=0,BD47-AG47,AG47-BD47)</f>
        <v>0</v>
      </c>
      <c r="BK47" s="10">
        <f t="shared" si="28"/>
        <v>0</v>
      </c>
      <c r="BL47" s="10">
        <f>IF(V47=0,BC47-AF47,AF47-BC47)</f>
        <v>0</v>
      </c>
      <c r="BM47" s="10">
        <f>IF(V47=0,AX47-AA47,AA47-AX47)</f>
        <v>-0.5</v>
      </c>
      <c r="BN47" s="10">
        <f t="shared" si="44"/>
        <v>-0.15</v>
      </c>
      <c r="BO47" s="10">
        <f t="shared" si="45"/>
        <v>1.31</v>
      </c>
      <c r="BP47" s="10">
        <f t="shared" si="46"/>
        <v>1.41</v>
      </c>
      <c r="BQ47" s="10">
        <f t="shared" si="47"/>
        <v>0.12</v>
      </c>
      <c r="BR47" s="10">
        <f t="shared" si="48"/>
        <v>1.06</v>
      </c>
      <c r="BS47" s="10">
        <f t="shared" si="49"/>
        <v>-1.63</v>
      </c>
      <c r="BT47" s="10">
        <f t="shared" si="29"/>
        <v>0.45</v>
      </c>
      <c r="BU47" s="5">
        <f>IF(C47=0,PERCENTRANK(CU:CU,CS47),PERCENTRANK(CT:CT,CS47))</f>
        <v>0.921</v>
      </c>
      <c r="BV47" s="5">
        <f>IF(C47=0,PERCENTRANK(SVO!A:A,CS47),PERCENTRANK(SVO!B:B,CS47))</f>
        <v>0.932</v>
      </c>
      <c r="BW47" s="10">
        <v>4</v>
      </c>
      <c r="BX47" s="10">
        <v>3</v>
      </c>
      <c r="BY47" s="10">
        <v>1</v>
      </c>
      <c r="BZ47" s="10">
        <v>3</v>
      </c>
      <c r="CA47" s="10">
        <v>2</v>
      </c>
      <c r="CB47" s="10">
        <v>1</v>
      </c>
      <c r="CC47" s="10">
        <v>1</v>
      </c>
      <c r="CD47" s="10">
        <v>2</v>
      </c>
      <c r="CE47" s="10">
        <v>4</v>
      </c>
      <c r="CF47" s="10">
        <v>2</v>
      </c>
      <c r="CG47" s="10">
        <v>1</v>
      </c>
      <c r="CH47" s="10">
        <v>4</v>
      </c>
      <c r="CI47" s="10">
        <v>1</v>
      </c>
      <c r="CJ47" s="10">
        <v>3</v>
      </c>
      <c r="CK47" s="10">
        <v>2</v>
      </c>
      <c r="CL47" s="10">
        <v>2</v>
      </c>
      <c r="CM47" s="10">
        <v>4</v>
      </c>
      <c r="CN47" s="10">
        <v>1</v>
      </c>
      <c r="CO47" s="16">
        <f t="shared" si="51"/>
        <v>1.4444444444444444</v>
      </c>
      <c r="CP47" s="16">
        <f t="shared" si="50"/>
        <v>3.25</v>
      </c>
      <c r="CQ47" s="5">
        <v>3.7189460000000008</v>
      </c>
      <c r="CR47" s="5">
        <v>10.993682985700957</v>
      </c>
      <c r="CS47" s="5">
        <f>D47+(1-(CQ47/110.72))</f>
        <v>10.966411253612717</v>
      </c>
      <c r="CT47" s="5">
        <f>IF(C47=1,CS47,"")</f>
      </c>
      <c r="CU47" s="5">
        <f>IF(C47=0,CS47,"")</f>
        <v>10.966411253612717</v>
      </c>
      <c r="CV47" s="6">
        <v>1</v>
      </c>
      <c r="CW47" s="5">
        <v>8</v>
      </c>
      <c r="CX47" s="5">
        <v>9.930907457719838</v>
      </c>
      <c r="CY47" s="5">
        <f>IF(ISBLANK(BA47),"",BA47-D47)</f>
        <v>0</v>
      </c>
      <c r="CZ47" s="2">
        <f>BC47-(BU47*100)</f>
        <v>-82.10000000000001</v>
      </c>
    </row>
    <row r="48" spans="1:104" ht="15">
      <c r="A48" s="14">
        <v>37420.645833333336</v>
      </c>
      <c r="B48" s="10">
        <v>174</v>
      </c>
      <c r="C48" s="10">
        <v>0</v>
      </c>
      <c r="D48" s="10">
        <v>8</v>
      </c>
      <c r="E48" s="10">
        <v>8</v>
      </c>
      <c r="F48" s="10">
        <v>1</v>
      </c>
      <c r="G48" s="12">
        <v>3</v>
      </c>
      <c r="H48" s="10">
        <v>1</v>
      </c>
      <c r="I48" s="10">
        <v>5</v>
      </c>
      <c r="J48" s="10">
        <v>75</v>
      </c>
      <c r="K48" s="10">
        <v>7</v>
      </c>
      <c r="L48" s="10">
        <v>6</v>
      </c>
      <c r="M48" s="10">
        <v>80</v>
      </c>
      <c r="N48" s="10">
        <v>6</v>
      </c>
      <c r="O48" s="10">
        <v>65</v>
      </c>
      <c r="P48" s="10">
        <v>6</v>
      </c>
      <c r="Q48" s="10">
        <f t="shared" si="30"/>
        <v>1</v>
      </c>
      <c r="R48" s="10">
        <f t="shared" si="31"/>
        <v>0.22</v>
      </c>
      <c r="S48" s="10">
        <f t="shared" si="32"/>
        <v>-1.01</v>
      </c>
      <c r="T48" s="10">
        <f t="shared" si="33"/>
        <v>0.15</v>
      </c>
      <c r="U48" s="10">
        <f t="shared" si="34"/>
        <v>0.65</v>
      </c>
      <c r="V48" s="10">
        <f t="shared" si="35"/>
        <v>1.11</v>
      </c>
      <c r="W48" s="10">
        <f t="shared" si="36"/>
        <v>1</v>
      </c>
      <c r="X48" s="10">
        <f t="shared" si="23"/>
        <v>0.38</v>
      </c>
      <c r="Y48" s="10">
        <v>8</v>
      </c>
      <c r="Z48" s="10">
        <v>8</v>
      </c>
      <c r="AA48" s="10">
        <v>1</v>
      </c>
      <c r="AB48" s="10">
        <v>6</v>
      </c>
      <c r="AC48" s="10">
        <v>77</v>
      </c>
      <c r="AD48" s="10">
        <v>9</v>
      </c>
      <c r="AE48" s="10">
        <v>6</v>
      </c>
      <c r="AF48" s="10">
        <v>80</v>
      </c>
      <c r="AG48" s="10">
        <v>8</v>
      </c>
      <c r="AH48" s="10">
        <v>70</v>
      </c>
      <c r="AI48" s="10">
        <v>8</v>
      </c>
      <c r="AJ48" s="10">
        <f t="shared" si="52"/>
        <v>1</v>
      </c>
      <c r="AK48" s="10">
        <f>IF(C48=0,AD48-K48,K48-AD48)</f>
        <v>2</v>
      </c>
      <c r="AL48" s="10">
        <f t="shared" si="24"/>
        <v>2</v>
      </c>
      <c r="AM48" s="10">
        <f>IF(C48=0,AG48-N48,N48-AG48)</f>
        <v>2</v>
      </c>
      <c r="AN48" s="10">
        <f t="shared" si="25"/>
        <v>2</v>
      </c>
      <c r="AO48" s="10">
        <f>IF(C48=0,AF48-M48,M48-AF48)</f>
        <v>0</v>
      </c>
      <c r="AP48" s="10">
        <f>IF(C48=0,AA48-H48,H48-AA48)</f>
        <v>0</v>
      </c>
      <c r="AQ48" s="10">
        <f t="shared" si="37"/>
        <v>0.66</v>
      </c>
      <c r="AR48" s="10">
        <f t="shared" si="38"/>
        <v>-0.79</v>
      </c>
      <c r="AS48" s="10">
        <f t="shared" si="39"/>
        <v>0.97</v>
      </c>
      <c r="AT48" s="10">
        <f t="shared" si="40"/>
        <v>0.84</v>
      </c>
      <c r="AU48" s="10">
        <f t="shared" si="41"/>
        <v>1.14</v>
      </c>
      <c r="AV48" s="10">
        <f t="shared" si="42"/>
        <v>1.11</v>
      </c>
      <c r="AW48" s="10">
        <f t="shared" si="26"/>
        <v>0.65</v>
      </c>
      <c r="AX48" s="10">
        <v>1</v>
      </c>
      <c r="AY48" s="10">
        <v>6</v>
      </c>
      <c r="AZ48" s="10">
        <v>75</v>
      </c>
      <c r="BA48" s="10">
        <v>9</v>
      </c>
      <c r="BB48" s="11">
        <v>6</v>
      </c>
      <c r="BC48" s="10">
        <v>90</v>
      </c>
      <c r="BD48" s="10">
        <v>9</v>
      </c>
      <c r="BE48" s="10">
        <v>80</v>
      </c>
      <c r="BF48" s="10">
        <v>9</v>
      </c>
      <c r="BG48" s="2">
        <f t="shared" si="43"/>
        <v>0</v>
      </c>
      <c r="BH48" s="10">
        <f>IF(V48=0,BA48-AD48,AD48-BA48)</f>
        <v>0</v>
      </c>
      <c r="BI48" s="10">
        <f t="shared" si="27"/>
        <v>0</v>
      </c>
      <c r="BJ48" s="10">
        <f>IF(V48=0,BD48-AG48,AG48-BD48)</f>
        <v>-1</v>
      </c>
      <c r="BK48" s="10">
        <f t="shared" si="28"/>
        <v>1</v>
      </c>
      <c r="BL48" s="10">
        <f>IF(V48=0,BC48-AF48,AF48-BC48)</f>
        <v>-10</v>
      </c>
      <c r="BM48" s="10">
        <f>IF(V48=0,AX48-AA48,AA48-AX48)</f>
        <v>0</v>
      </c>
      <c r="BN48" s="10">
        <f t="shared" si="44"/>
        <v>-0.15</v>
      </c>
      <c r="BO48" s="10">
        <f t="shared" si="45"/>
        <v>-0.88</v>
      </c>
      <c r="BP48" s="10">
        <f t="shared" si="46"/>
        <v>0.83</v>
      </c>
      <c r="BQ48" s="10">
        <f t="shared" si="47"/>
        <v>0.7</v>
      </c>
      <c r="BR48" s="10">
        <f t="shared" si="48"/>
        <v>1.06</v>
      </c>
      <c r="BS48" s="10">
        <f t="shared" si="49"/>
        <v>1.39</v>
      </c>
      <c r="BT48" s="10">
        <f t="shared" si="29"/>
        <v>0.62</v>
      </c>
      <c r="BU48" s="5">
        <f>IF(C48=0,PERCENTRANK(CU:CU,CS48),PERCENTRANK(CT:CT,CS48))</f>
        <v>0.296</v>
      </c>
      <c r="BV48" s="5">
        <f>IF(C48=0,PERCENTRANK(SVO!A:A,CS48),PERCENTRANK(SVO!B:B,CS48))</f>
        <v>0.256</v>
      </c>
      <c r="BW48" s="10">
        <v>4</v>
      </c>
      <c r="BX48" s="10">
        <v>1</v>
      </c>
      <c r="BY48" s="10">
        <v>1</v>
      </c>
      <c r="BZ48" s="10">
        <v>1</v>
      </c>
      <c r="CA48" s="10">
        <v>2</v>
      </c>
      <c r="CB48" s="10">
        <v>1</v>
      </c>
      <c r="CC48" s="10">
        <v>1</v>
      </c>
      <c r="CD48" s="10">
        <v>1</v>
      </c>
      <c r="CE48" s="10">
        <v>1</v>
      </c>
      <c r="CF48" s="10">
        <v>1</v>
      </c>
      <c r="CG48" s="10">
        <v>1</v>
      </c>
      <c r="CH48" s="10">
        <v>1</v>
      </c>
      <c r="CI48" s="10">
        <v>1</v>
      </c>
      <c r="CJ48" s="10">
        <v>2</v>
      </c>
      <c r="CK48" s="10">
        <v>1</v>
      </c>
      <c r="CL48" s="10">
        <v>1</v>
      </c>
      <c r="CM48" s="10">
        <v>1</v>
      </c>
      <c r="CN48" s="10">
        <v>1</v>
      </c>
      <c r="CO48" s="16">
        <f t="shared" si="51"/>
        <v>1</v>
      </c>
      <c r="CP48" s="16">
        <f t="shared" si="50"/>
        <v>1.625</v>
      </c>
      <c r="CQ48" s="5">
        <v>4.281053999999999</v>
      </c>
      <c r="CR48" s="5">
        <v>8.99272818714416</v>
      </c>
      <c r="CS48" s="5">
        <f>D48+(1-(CQ48/110.72))</f>
        <v>8.961334411127167</v>
      </c>
      <c r="CT48" s="5">
        <f>IF(C48=1,CS48,"")</f>
      </c>
      <c r="CU48" s="5">
        <f>IF(C48=0,CS48,"")</f>
        <v>8.961334411127167</v>
      </c>
      <c r="CV48" s="6">
        <v>0</v>
      </c>
      <c r="CW48" s="5">
        <v>38</v>
      </c>
      <c r="CX48" s="5">
        <v>9.930351526946916</v>
      </c>
      <c r="CY48" s="5">
        <f>IF(ISBLANK(BA48),"",BA48-D48)</f>
        <v>1</v>
      </c>
      <c r="CZ48" s="2">
        <f>BC48-(BU48*100)</f>
        <v>60.400000000000006</v>
      </c>
    </row>
    <row r="49" spans="1:104" ht="15">
      <c r="A49" s="14">
        <v>37420.645833333336</v>
      </c>
      <c r="B49" s="10">
        <v>175</v>
      </c>
      <c r="C49" s="10">
        <v>0</v>
      </c>
      <c r="D49" s="10">
        <v>10</v>
      </c>
      <c r="E49" s="10">
        <v>3</v>
      </c>
      <c r="F49" s="10">
        <v>4</v>
      </c>
      <c r="G49" s="12">
        <v>8</v>
      </c>
      <c r="H49" s="10">
        <v>4</v>
      </c>
      <c r="I49" s="10">
        <v>6</v>
      </c>
      <c r="J49" s="10">
        <v>75</v>
      </c>
      <c r="K49" s="10">
        <v>8</v>
      </c>
      <c r="L49" s="10">
        <v>5</v>
      </c>
      <c r="M49" s="10">
        <v>75</v>
      </c>
      <c r="N49" s="10">
        <v>8</v>
      </c>
      <c r="O49" s="10">
        <v>40</v>
      </c>
      <c r="P49" s="10">
        <v>7</v>
      </c>
      <c r="Q49" s="10">
        <f t="shared" si="30"/>
        <v>0</v>
      </c>
      <c r="R49" s="10">
        <f t="shared" si="31"/>
        <v>-0.31</v>
      </c>
      <c r="S49" s="10">
        <f t="shared" si="32"/>
        <v>1.43</v>
      </c>
      <c r="T49" s="10">
        <f t="shared" si="33"/>
        <v>0.92</v>
      </c>
      <c r="U49" s="10">
        <f t="shared" si="34"/>
        <v>0.65</v>
      </c>
      <c r="V49" s="10">
        <f t="shared" si="35"/>
        <v>0.29</v>
      </c>
      <c r="W49" s="10">
        <f t="shared" si="36"/>
        <v>0.73</v>
      </c>
      <c r="X49" s="10">
        <f t="shared" si="23"/>
        <v>0.8</v>
      </c>
      <c r="Y49" s="10">
        <v>10</v>
      </c>
      <c r="Z49" s="10">
        <v>3</v>
      </c>
      <c r="AA49" s="10">
        <v>4</v>
      </c>
      <c r="AB49" s="10">
        <v>7</v>
      </c>
      <c r="AC49" s="10">
        <v>75</v>
      </c>
      <c r="AD49" s="10">
        <v>10</v>
      </c>
      <c r="AE49" s="10">
        <v>6</v>
      </c>
      <c r="AF49" s="10">
        <v>80</v>
      </c>
      <c r="AG49" s="10">
        <v>9</v>
      </c>
      <c r="AH49" s="10">
        <v>50</v>
      </c>
      <c r="AI49" s="10">
        <v>9</v>
      </c>
      <c r="AJ49" s="10">
        <f t="shared" si="52"/>
        <v>1</v>
      </c>
      <c r="AK49" s="10">
        <f>IF(C49=0,AD49-K49,K49-AD49)</f>
        <v>2</v>
      </c>
      <c r="AL49" s="10">
        <f t="shared" si="24"/>
        <v>2</v>
      </c>
      <c r="AM49" s="10">
        <f>IF(C49=0,AG49-N49,N49-AG49)</f>
        <v>1</v>
      </c>
      <c r="AN49" s="10">
        <f t="shared" si="25"/>
        <v>1</v>
      </c>
      <c r="AO49" s="10">
        <f>IF(C49=0,AF49-M49,M49-AF49)</f>
        <v>5</v>
      </c>
      <c r="AP49" s="10">
        <f>IF(C49=0,AA49-H49,H49-AA49)</f>
        <v>0</v>
      </c>
      <c r="AQ49" s="10">
        <f t="shared" si="37"/>
        <v>0.66</v>
      </c>
      <c r="AR49" s="10">
        <f t="shared" si="38"/>
        <v>1.41</v>
      </c>
      <c r="AS49" s="10">
        <f t="shared" si="39"/>
        <v>1.5</v>
      </c>
      <c r="AT49" s="10">
        <f t="shared" si="40"/>
        <v>0.77</v>
      </c>
      <c r="AU49" s="10">
        <f t="shared" si="41"/>
        <v>1.14</v>
      </c>
      <c r="AV49" s="10">
        <f t="shared" si="42"/>
        <v>1.11</v>
      </c>
      <c r="AW49" s="10">
        <f t="shared" si="26"/>
        <v>1.19</v>
      </c>
      <c r="AX49" s="10">
        <v>4</v>
      </c>
      <c r="AY49" s="10">
        <v>7</v>
      </c>
      <c r="AZ49" s="10">
        <v>75</v>
      </c>
      <c r="BA49" s="10">
        <v>10</v>
      </c>
      <c r="BB49" s="11">
        <v>5</v>
      </c>
      <c r="BC49" s="10">
        <v>79</v>
      </c>
      <c r="BD49" s="10">
        <v>9</v>
      </c>
      <c r="BE49" s="10">
        <v>29</v>
      </c>
      <c r="BF49" s="10">
        <v>9</v>
      </c>
      <c r="BG49" s="2">
        <f t="shared" si="43"/>
        <v>1</v>
      </c>
      <c r="BH49" s="10">
        <f>IF(V49=0,BA49-AD49,AD49-BA49)</f>
        <v>0</v>
      </c>
      <c r="BI49" s="10">
        <f t="shared" si="27"/>
        <v>0</v>
      </c>
      <c r="BJ49" s="10">
        <f>IF(V49=0,BD49-AG49,AG49-BD49)</f>
        <v>0</v>
      </c>
      <c r="BK49" s="10">
        <f t="shared" si="28"/>
        <v>0</v>
      </c>
      <c r="BL49" s="10">
        <f>IF(V49=0,BC49-AF49,AF49-BC49)</f>
        <v>1</v>
      </c>
      <c r="BM49" s="10">
        <f>IF(V49=0,AX49-AA49,AA49-AX49)</f>
        <v>0</v>
      </c>
      <c r="BN49" s="10">
        <f t="shared" si="44"/>
        <v>0.75</v>
      </c>
      <c r="BO49" s="10">
        <f t="shared" si="45"/>
        <v>1.31</v>
      </c>
      <c r="BP49" s="10">
        <f t="shared" si="46"/>
        <v>1.41</v>
      </c>
      <c r="BQ49" s="10">
        <f t="shared" si="47"/>
        <v>0.7</v>
      </c>
      <c r="BR49" s="10">
        <f t="shared" si="48"/>
        <v>0.43</v>
      </c>
      <c r="BS49" s="10">
        <f t="shared" si="49"/>
        <v>0.97</v>
      </c>
      <c r="BT49" s="10">
        <f t="shared" si="29"/>
        <v>0.96</v>
      </c>
      <c r="BU49" s="5">
        <f>IF(C49=0,PERCENTRANK(CU:CU,CS49),PERCENTRANK(CT:CT,CS49))</f>
        <v>0.843</v>
      </c>
      <c r="BV49" s="5">
        <f>IF(C49=0,PERCENTRANK(SVO!A:A,CS49),PERCENTRANK(SVO!B:B,CS49))</f>
        <v>0.848</v>
      </c>
      <c r="BW49" s="10">
        <v>5</v>
      </c>
      <c r="BX49" s="10">
        <v>1</v>
      </c>
      <c r="BY49" s="10">
        <v>1</v>
      </c>
      <c r="BZ49" s="10">
        <v>2</v>
      </c>
      <c r="CA49" s="10">
        <v>4</v>
      </c>
      <c r="CB49" s="10">
        <v>1</v>
      </c>
      <c r="CC49" s="10">
        <v>1</v>
      </c>
      <c r="CD49" s="10">
        <v>2</v>
      </c>
      <c r="CE49" s="10">
        <v>2</v>
      </c>
      <c r="CF49" s="10">
        <v>3</v>
      </c>
      <c r="CG49" s="10">
        <v>1</v>
      </c>
      <c r="CH49" s="10">
        <v>2</v>
      </c>
      <c r="CI49" s="10">
        <v>1</v>
      </c>
      <c r="CJ49" s="10">
        <v>2</v>
      </c>
      <c r="CK49" s="10">
        <v>1</v>
      </c>
      <c r="CL49" s="10">
        <v>1</v>
      </c>
      <c r="CM49" s="10">
        <v>3</v>
      </c>
      <c r="CN49" s="10">
        <v>1</v>
      </c>
      <c r="CO49" s="16">
        <f t="shared" si="51"/>
        <v>1.2222222222222223</v>
      </c>
      <c r="CP49" s="16">
        <f t="shared" si="50"/>
        <v>2.75</v>
      </c>
      <c r="CQ49" s="5">
        <v>9.281054</v>
      </c>
      <c r="CR49" s="5">
        <v>10.984235170172356</v>
      </c>
      <c r="CS49" s="5">
        <f>D49+(1-(CQ49/110.72))</f>
        <v>10.916175451589595</v>
      </c>
      <c r="CT49" s="5">
        <f>IF(C49=1,CS49,"")</f>
      </c>
      <c r="CU49" s="5">
        <f>IF(C49=0,CS49,"")</f>
        <v>10.916175451589595</v>
      </c>
      <c r="CV49" s="6">
        <v>1</v>
      </c>
      <c r="CW49" s="5">
        <v>34</v>
      </c>
      <c r="CX49" s="5">
        <v>9.890071877334037</v>
      </c>
      <c r="CY49" s="5">
        <f>IF(ISBLANK(BA49),"",BA49-D49)</f>
        <v>0</v>
      </c>
      <c r="CZ49" s="2">
        <f>BC49-(BU49*100)</f>
        <v>-5.299999999999997</v>
      </c>
    </row>
    <row r="50" spans="1:104" ht="15">
      <c r="A50" s="14">
        <v>37420.645833333336</v>
      </c>
      <c r="B50" s="10">
        <v>176</v>
      </c>
      <c r="C50" s="10">
        <v>1</v>
      </c>
      <c r="D50" s="10">
        <v>1</v>
      </c>
      <c r="E50" s="10"/>
      <c r="F50" s="10">
        <v>3</v>
      </c>
      <c r="G50" s="12">
        <v>1</v>
      </c>
      <c r="H50" s="10">
        <v>2.5</v>
      </c>
      <c r="I50" s="10">
        <v>4</v>
      </c>
      <c r="J50" s="10">
        <v>75</v>
      </c>
      <c r="K50" s="10">
        <v>6</v>
      </c>
      <c r="L50" s="10">
        <v>5</v>
      </c>
      <c r="M50" s="10">
        <v>60</v>
      </c>
      <c r="N50" s="10">
        <v>5</v>
      </c>
      <c r="O50" s="10">
        <v>50</v>
      </c>
      <c r="P50" s="10">
        <v>4</v>
      </c>
      <c r="Q50" s="10">
        <f t="shared" si="30"/>
        <v>1</v>
      </c>
      <c r="R50" s="10">
        <f t="shared" si="31"/>
        <v>0.22</v>
      </c>
      <c r="S50" s="10">
        <f t="shared" si="32"/>
        <v>0.21</v>
      </c>
      <c r="T50" s="10">
        <f t="shared" si="33"/>
        <v>-0.63</v>
      </c>
      <c r="U50" s="10">
        <f t="shared" si="34"/>
        <v>0.65</v>
      </c>
      <c r="V50" s="10">
        <f t="shared" si="35"/>
        <v>0.29</v>
      </c>
      <c r="W50" s="10">
        <f t="shared" si="36"/>
        <v>-0.07</v>
      </c>
      <c r="X50" s="10">
        <f t="shared" si="23"/>
        <v>0.09</v>
      </c>
      <c r="Y50" s="10">
        <v>1</v>
      </c>
      <c r="Z50" s="10">
        <v>0</v>
      </c>
      <c r="AA50" s="10">
        <v>1</v>
      </c>
      <c r="AB50" s="10">
        <v>1</v>
      </c>
      <c r="AC50" s="10">
        <v>25</v>
      </c>
      <c r="AD50" s="10">
        <v>1</v>
      </c>
      <c r="AE50" s="10">
        <v>1</v>
      </c>
      <c r="AF50" s="10">
        <v>10</v>
      </c>
      <c r="AG50" s="10">
        <v>2</v>
      </c>
      <c r="AH50" s="10">
        <v>30</v>
      </c>
      <c r="AI50" s="10">
        <v>0</v>
      </c>
      <c r="AJ50" s="10">
        <f t="shared" si="52"/>
        <v>-1</v>
      </c>
      <c r="AK50" s="10">
        <f>IF(C50=0,AD50-K50,K50-AD50)</f>
        <v>5</v>
      </c>
      <c r="AL50" s="10">
        <f t="shared" si="24"/>
        <v>5</v>
      </c>
      <c r="AM50" s="10">
        <f>IF(C50=0,AG50-N50,N50-AG50)</f>
        <v>3</v>
      </c>
      <c r="AN50" s="10">
        <f t="shared" si="25"/>
        <v>3</v>
      </c>
      <c r="AO50" s="10">
        <f>IF(C50=0,AF50-M50,M50-AF50)</f>
        <v>50</v>
      </c>
      <c r="AP50" s="10">
        <f>IF(C50=0,AA50-H50,H50-AA50)</f>
        <v>1.5</v>
      </c>
      <c r="AQ50" s="10">
        <f t="shared" si="37"/>
        <v>-0.47</v>
      </c>
      <c r="AR50" s="10">
        <f t="shared" si="38"/>
        <v>-0.79</v>
      </c>
      <c r="AS50" s="10">
        <f t="shared" si="39"/>
        <v>-1.65</v>
      </c>
      <c r="AT50" s="10">
        <f t="shared" si="40"/>
        <v>-1.04</v>
      </c>
      <c r="AU50" s="10">
        <f t="shared" si="41"/>
        <v>-1.68</v>
      </c>
      <c r="AV50" s="10">
        <f t="shared" si="42"/>
        <v>-1.64</v>
      </c>
      <c r="AW50" s="10">
        <f t="shared" si="26"/>
        <v>-1.36</v>
      </c>
      <c r="AX50" s="10">
        <v>3</v>
      </c>
      <c r="AY50" s="10">
        <v>5</v>
      </c>
      <c r="AZ50" s="10">
        <v>75</v>
      </c>
      <c r="BA50" s="10">
        <v>1</v>
      </c>
      <c r="BB50" s="11">
        <v>5</v>
      </c>
      <c r="BC50" s="10">
        <v>60</v>
      </c>
      <c r="BD50" s="10">
        <v>1</v>
      </c>
      <c r="BE50" s="10">
        <v>90</v>
      </c>
      <c r="BF50" s="10">
        <v>1</v>
      </c>
      <c r="BG50" s="2">
        <f t="shared" si="43"/>
        <v>0</v>
      </c>
      <c r="BH50" s="10">
        <f>IF(V50=0,BA50-AD50,AD50-BA50)</f>
        <v>0</v>
      </c>
      <c r="BI50" s="10">
        <f t="shared" si="27"/>
        <v>0</v>
      </c>
      <c r="BJ50" s="10">
        <f>IF(V50=0,BD50-AG50,AG50-BD50)</f>
        <v>1</v>
      </c>
      <c r="BK50" s="10">
        <f t="shared" si="28"/>
        <v>1</v>
      </c>
      <c r="BL50" s="10">
        <f>IF(V50=0,BC50-AF50,AF50-BC50)</f>
        <v>-50</v>
      </c>
      <c r="BM50" s="10">
        <f>IF(V50=0,AX50-AA50,AA50-AX50)</f>
        <v>-2</v>
      </c>
      <c r="BN50" s="10">
        <f t="shared" si="44"/>
        <v>-0.15</v>
      </c>
      <c r="BO50" s="10">
        <f t="shared" si="45"/>
        <v>0.58</v>
      </c>
      <c r="BP50" s="10">
        <f t="shared" si="46"/>
        <v>0.25</v>
      </c>
      <c r="BQ50" s="10">
        <f t="shared" si="47"/>
        <v>0.7</v>
      </c>
      <c r="BR50" s="10">
        <f t="shared" si="48"/>
        <v>0.43</v>
      </c>
      <c r="BS50" s="10">
        <f t="shared" si="49"/>
        <v>0.26</v>
      </c>
      <c r="BT50" s="10">
        <f t="shared" si="29"/>
        <v>0.44</v>
      </c>
      <c r="BU50" s="5">
        <f>IF(C50=0,PERCENTRANK(CU:CU,CS50),PERCENTRANK(CT:CT,CS50))</f>
        <v>0.29</v>
      </c>
      <c r="BV50" s="5">
        <f>IF(C50=0,PERCENTRANK(SVO!A:A,CS50),PERCENTRANK(SVO!B:B,CS50))</f>
        <v>0.216</v>
      </c>
      <c r="BW50" s="10">
        <v>5</v>
      </c>
      <c r="BX50" s="10">
        <v>1</v>
      </c>
      <c r="BY50" s="10">
        <v>2</v>
      </c>
      <c r="BZ50" s="10">
        <v>5</v>
      </c>
      <c r="CA50" s="10">
        <v>5</v>
      </c>
      <c r="CB50" s="10">
        <v>1</v>
      </c>
      <c r="CC50" s="10">
        <v>1</v>
      </c>
      <c r="CD50" s="10">
        <v>2</v>
      </c>
      <c r="CE50" s="10">
        <v>3</v>
      </c>
      <c r="CF50" s="10">
        <v>2</v>
      </c>
      <c r="CG50" s="10">
        <v>1</v>
      </c>
      <c r="CH50" s="10">
        <v>4</v>
      </c>
      <c r="CI50" s="10">
        <v>1</v>
      </c>
      <c r="CJ50" s="10">
        <v>3</v>
      </c>
      <c r="CK50" s="10">
        <v>1</v>
      </c>
      <c r="CL50" s="10">
        <v>2</v>
      </c>
      <c r="CM50" s="10">
        <v>5</v>
      </c>
      <c r="CN50" s="10">
        <v>1</v>
      </c>
      <c r="CO50" s="16">
        <f t="shared" si="51"/>
        <v>1.2222222222222223</v>
      </c>
      <c r="CP50" s="16">
        <f t="shared" si="50"/>
        <v>4</v>
      </c>
      <c r="CQ50" s="5">
        <v>12.281054</v>
      </c>
      <c r="CR50" s="5">
        <v>1.979139359989274</v>
      </c>
      <c r="CS50" s="5">
        <f>D50+(1-(CQ50/110.72))</f>
        <v>1.889080075867052</v>
      </c>
      <c r="CT50" s="5">
        <f>IF(C50=1,CS50,"")</f>
        <v>1.889080075867052</v>
      </c>
      <c r="CU50" s="5">
        <f>IF(C50=0,CS50,"")</f>
      </c>
      <c r="CV50" s="6">
        <v>0</v>
      </c>
      <c r="CW50" s="5">
        <v>41</v>
      </c>
      <c r="CX50" s="5">
        <v>2.9795822098070994</v>
      </c>
      <c r="CY50" s="5">
        <f>IF(ISBLANK(BA50),"",BA50-D50)</f>
        <v>0</v>
      </c>
      <c r="CZ50" s="2">
        <f>BC50-(BU50*100)</f>
        <v>31.000000000000004</v>
      </c>
    </row>
    <row r="51" spans="1:104" ht="15">
      <c r="A51" s="14">
        <v>37420.645833333336</v>
      </c>
      <c r="B51" s="10">
        <v>177</v>
      </c>
      <c r="C51" s="10">
        <v>1</v>
      </c>
      <c r="D51" s="10">
        <v>3</v>
      </c>
      <c r="E51" s="10"/>
      <c r="F51" s="10">
        <v>3</v>
      </c>
      <c r="G51" s="12">
        <v>7</v>
      </c>
      <c r="H51" s="10">
        <v>2</v>
      </c>
      <c r="I51" s="10">
        <v>5</v>
      </c>
      <c r="J51" s="10">
        <v>51</v>
      </c>
      <c r="K51" s="10">
        <v>5</v>
      </c>
      <c r="L51" s="10">
        <v>3</v>
      </c>
      <c r="M51" s="10">
        <v>50</v>
      </c>
      <c r="N51" s="10">
        <v>5</v>
      </c>
      <c r="O51" s="10">
        <v>50</v>
      </c>
      <c r="P51" s="10">
        <v>5</v>
      </c>
      <c r="Q51" s="10">
        <f t="shared" si="30"/>
        <v>0</v>
      </c>
      <c r="R51" s="10">
        <f t="shared" si="31"/>
        <v>-0.31</v>
      </c>
      <c r="S51" s="10">
        <f t="shared" si="32"/>
        <v>-0.2</v>
      </c>
      <c r="T51" s="10">
        <f t="shared" si="33"/>
        <v>0.15</v>
      </c>
      <c r="U51" s="10">
        <f t="shared" si="34"/>
        <v>-0.61</v>
      </c>
      <c r="V51" s="10">
        <f t="shared" si="35"/>
        <v>-1.35</v>
      </c>
      <c r="W51" s="10">
        <f t="shared" si="36"/>
        <v>-0.6</v>
      </c>
      <c r="X51" s="10">
        <f t="shared" si="23"/>
        <v>-0.52</v>
      </c>
      <c r="Y51" s="10">
        <v>3</v>
      </c>
      <c r="Z51" s="10">
        <v>0</v>
      </c>
      <c r="AA51" s="10">
        <v>2</v>
      </c>
      <c r="AB51" s="10">
        <v>3</v>
      </c>
      <c r="AC51" s="10">
        <v>50</v>
      </c>
      <c r="AD51" s="10">
        <v>4</v>
      </c>
      <c r="AE51" s="10">
        <v>4</v>
      </c>
      <c r="AF51" s="10">
        <v>50</v>
      </c>
      <c r="AG51" s="10">
        <v>4</v>
      </c>
      <c r="AH51" s="10">
        <v>50</v>
      </c>
      <c r="AI51" s="10">
        <v>4</v>
      </c>
      <c r="AJ51" s="10">
        <f t="shared" si="52"/>
        <v>0</v>
      </c>
      <c r="AK51" s="10">
        <f>IF(C51=0,AD51-K51,K51-AD51)</f>
        <v>1</v>
      </c>
      <c r="AL51" s="10">
        <f t="shared" si="24"/>
        <v>1</v>
      </c>
      <c r="AM51" s="10">
        <f>IF(C51=0,AG51-N51,N51-AG51)</f>
        <v>1</v>
      </c>
      <c r="AN51" s="10">
        <f t="shared" si="25"/>
        <v>1</v>
      </c>
      <c r="AO51" s="10">
        <f>IF(C51=0,AF51-M51,M51-AF51)</f>
        <v>0</v>
      </c>
      <c r="AP51" s="10">
        <f>IF(C51=0,AA51-H51,H51-AA51)</f>
        <v>0</v>
      </c>
      <c r="AQ51" s="10">
        <f t="shared" si="37"/>
        <v>0.09</v>
      </c>
      <c r="AR51" s="10">
        <f t="shared" si="38"/>
        <v>-0.05</v>
      </c>
      <c r="AS51" s="10">
        <f t="shared" si="39"/>
        <v>-0.6</v>
      </c>
      <c r="AT51" s="10">
        <f t="shared" si="40"/>
        <v>-0.13</v>
      </c>
      <c r="AU51" s="10">
        <f t="shared" si="41"/>
        <v>0.01</v>
      </c>
      <c r="AV51" s="10">
        <f t="shared" si="42"/>
        <v>-0.07</v>
      </c>
      <c r="AW51" s="10">
        <f t="shared" si="26"/>
        <v>-0.17</v>
      </c>
      <c r="AX51" s="10">
        <v>3</v>
      </c>
      <c r="AY51" s="10">
        <v>5</v>
      </c>
      <c r="AZ51" s="10">
        <v>68</v>
      </c>
      <c r="BA51" s="10">
        <v>3</v>
      </c>
      <c r="BB51" s="11">
        <v>5</v>
      </c>
      <c r="BC51" s="10">
        <v>60</v>
      </c>
      <c r="BD51" s="10">
        <v>2</v>
      </c>
      <c r="BE51" s="10">
        <v>50</v>
      </c>
      <c r="BF51" s="10">
        <v>1</v>
      </c>
      <c r="BG51" s="2">
        <f t="shared" si="43"/>
        <v>1</v>
      </c>
      <c r="BH51" s="10">
        <f>IF(V51=0,BA51-AD51,AD51-BA51)</f>
        <v>1</v>
      </c>
      <c r="BI51" s="10">
        <f t="shared" si="27"/>
        <v>1</v>
      </c>
      <c r="BJ51" s="10">
        <f>IF(V51=0,BD51-AG51,AG51-BD51)</f>
        <v>2</v>
      </c>
      <c r="BK51" s="10">
        <f t="shared" si="28"/>
        <v>2</v>
      </c>
      <c r="BL51" s="10">
        <f>IF(V51=0,BC51-AF51,AF51-BC51)</f>
        <v>-10</v>
      </c>
      <c r="BM51" s="10">
        <f>IF(V51=0,AX51-AA51,AA51-AX51)</f>
        <v>-1</v>
      </c>
      <c r="BN51" s="10">
        <f t="shared" si="44"/>
        <v>0.75</v>
      </c>
      <c r="BO51" s="10">
        <f t="shared" si="45"/>
        <v>0.58</v>
      </c>
      <c r="BP51" s="10">
        <f t="shared" si="46"/>
        <v>0.25</v>
      </c>
      <c r="BQ51" s="10">
        <f t="shared" si="47"/>
        <v>0.43</v>
      </c>
      <c r="BR51" s="10">
        <f t="shared" si="48"/>
        <v>0.43</v>
      </c>
      <c r="BS51" s="10">
        <f t="shared" si="49"/>
        <v>0.26</v>
      </c>
      <c r="BT51" s="10">
        <f t="shared" si="29"/>
        <v>0.39</v>
      </c>
      <c r="BU51" s="5">
        <f>IF(C51=0,PERCENTRANK(CU:CU,CS51),PERCENTRANK(CT:CT,CS51))</f>
        <v>0.822</v>
      </c>
      <c r="BV51" s="5">
        <f>IF(C51=0,PERCENTRANK(SVO!A:A,CS51),PERCENTRANK(SVO!B:B,CS51))</f>
        <v>0.891</v>
      </c>
      <c r="BW51" s="10">
        <v>4</v>
      </c>
      <c r="BX51" s="10">
        <v>3</v>
      </c>
      <c r="BY51" s="10">
        <v>3</v>
      </c>
      <c r="BZ51" s="10">
        <v>3</v>
      </c>
      <c r="CA51" s="10">
        <v>4</v>
      </c>
      <c r="CB51" s="10">
        <v>2</v>
      </c>
      <c r="CC51" s="10">
        <v>2</v>
      </c>
      <c r="CD51" s="10">
        <v>2</v>
      </c>
      <c r="CE51" s="10">
        <v>3</v>
      </c>
      <c r="CF51" s="10">
        <v>3</v>
      </c>
      <c r="CG51" s="10">
        <v>1</v>
      </c>
      <c r="CH51" s="10">
        <v>2</v>
      </c>
      <c r="CI51" s="10">
        <v>1</v>
      </c>
      <c r="CJ51" s="10">
        <v>3</v>
      </c>
      <c r="CK51" s="10">
        <v>2</v>
      </c>
      <c r="CL51" s="10">
        <v>2</v>
      </c>
      <c r="CM51" s="10">
        <v>4</v>
      </c>
      <c r="CN51" s="10">
        <v>2</v>
      </c>
      <c r="CO51" s="16">
        <f t="shared" si="51"/>
        <v>2.111111111111111</v>
      </c>
      <c r="CP51" s="16">
        <f t="shared" si="50"/>
        <v>3.125</v>
      </c>
      <c r="CQ51" s="5">
        <v>12.281054</v>
      </c>
      <c r="CR51" s="5">
        <v>3.979139359989274</v>
      </c>
      <c r="CS51" s="5">
        <f>D51+(1-(CQ51/110.72))</f>
        <v>3.889080075867052</v>
      </c>
      <c r="CT51" s="5">
        <f>IF(C51=1,CS51,"")</f>
        <v>3.889080075867052</v>
      </c>
      <c r="CU51" s="5">
        <f>IF(C51=0,CS51,"")</f>
      </c>
      <c r="CV51" s="6">
        <v>1</v>
      </c>
      <c r="CW51" s="5">
        <v>60</v>
      </c>
      <c r="CX51" s="5">
        <v>3.961680143312487</v>
      </c>
      <c r="CY51" s="5">
        <f>IF(ISBLANK(BA51),"",BA51-D51)</f>
        <v>0</v>
      </c>
      <c r="CZ51" s="2">
        <f>BC51-(BU51*100)</f>
        <v>-22.19999999999999</v>
      </c>
    </row>
    <row r="52" spans="1:104" ht="15">
      <c r="A52" s="14">
        <v>37420.645833333336</v>
      </c>
      <c r="B52" s="10">
        <v>178</v>
      </c>
      <c r="C52" s="10">
        <v>1</v>
      </c>
      <c r="D52" s="10">
        <v>0</v>
      </c>
      <c r="E52" s="10">
        <v>40</v>
      </c>
      <c r="F52" s="10">
        <v>2</v>
      </c>
      <c r="G52" s="12">
        <v>2</v>
      </c>
      <c r="H52" s="10">
        <v>2</v>
      </c>
      <c r="I52" s="10">
        <v>4</v>
      </c>
      <c r="J52" s="10">
        <v>75</v>
      </c>
      <c r="K52" s="10">
        <v>6</v>
      </c>
      <c r="L52" s="10">
        <v>5</v>
      </c>
      <c r="M52" s="10">
        <v>60</v>
      </c>
      <c r="N52" s="10">
        <v>5</v>
      </c>
      <c r="O52" s="10">
        <v>30</v>
      </c>
      <c r="P52" s="10">
        <v>5</v>
      </c>
      <c r="Q52" s="10">
        <f t="shared" si="30"/>
        <v>1</v>
      </c>
      <c r="R52" s="10">
        <f t="shared" si="31"/>
        <v>0.22</v>
      </c>
      <c r="S52" s="10">
        <f t="shared" si="32"/>
        <v>-0.2</v>
      </c>
      <c r="T52" s="10">
        <f t="shared" si="33"/>
        <v>-0.63</v>
      </c>
      <c r="U52" s="10">
        <f t="shared" si="34"/>
        <v>0.65</v>
      </c>
      <c r="V52" s="10">
        <f t="shared" si="35"/>
        <v>0.29</v>
      </c>
      <c r="W52" s="10">
        <f t="shared" si="36"/>
        <v>-0.07</v>
      </c>
      <c r="X52" s="10">
        <f t="shared" si="23"/>
        <v>0.01</v>
      </c>
      <c r="Y52" s="10">
        <v>0</v>
      </c>
      <c r="Z52" s="10">
        <v>40</v>
      </c>
      <c r="AA52" s="10">
        <v>1</v>
      </c>
      <c r="AB52" s="10">
        <v>1</v>
      </c>
      <c r="AC52" s="10">
        <v>25</v>
      </c>
      <c r="AD52" s="10">
        <v>1</v>
      </c>
      <c r="AE52" s="10">
        <v>2</v>
      </c>
      <c r="AF52" s="10">
        <v>20</v>
      </c>
      <c r="AG52" s="10">
        <v>1</v>
      </c>
      <c r="AH52" s="10">
        <v>10</v>
      </c>
      <c r="AI52" s="10">
        <v>0</v>
      </c>
      <c r="AJ52" s="10">
        <f t="shared" si="52"/>
        <v>0</v>
      </c>
      <c r="AK52" s="10">
        <f>IF(C52=0,AD52-K52,K52-AD52)</f>
        <v>5</v>
      </c>
      <c r="AL52" s="10">
        <f t="shared" si="24"/>
        <v>5</v>
      </c>
      <c r="AM52" s="10">
        <f>IF(C52=0,AG52-N52,N52-AG52)</f>
        <v>4</v>
      </c>
      <c r="AN52" s="10">
        <f t="shared" si="25"/>
        <v>4</v>
      </c>
      <c r="AO52" s="10">
        <f>IF(C52=0,AF52-M52,M52-AF52)</f>
        <v>40</v>
      </c>
      <c r="AP52" s="10">
        <f>IF(C52=0,AA52-H52,H52-AA52)</f>
        <v>1</v>
      </c>
      <c r="AQ52" s="10">
        <f t="shared" si="37"/>
        <v>0.09</v>
      </c>
      <c r="AR52" s="10">
        <f t="shared" si="38"/>
        <v>-0.79</v>
      </c>
      <c r="AS52" s="10">
        <f t="shared" si="39"/>
        <v>-1.65</v>
      </c>
      <c r="AT52" s="10">
        <f t="shared" si="40"/>
        <v>-1.04</v>
      </c>
      <c r="AU52" s="10">
        <f t="shared" si="41"/>
        <v>-1.12</v>
      </c>
      <c r="AV52" s="10">
        <f t="shared" si="42"/>
        <v>-1.25</v>
      </c>
      <c r="AW52" s="10">
        <f t="shared" si="26"/>
        <v>-1.17</v>
      </c>
      <c r="AX52" s="10">
        <v>2</v>
      </c>
      <c r="AY52" s="10">
        <v>2</v>
      </c>
      <c r="AZ52" s="10">
        <v>25</v>
      </c>
      <c r="BA52" s="10">
        <v>1</v>
      </c>
      <c r="BB52" s="11">
        <v>1</v>
      </c>
      <c r="BC52" s="10">
        <v>14</v>
      </c>
      <c r="BD52" s="10">
        <v>1</v>
      </c>
      <c r="BE52" s="10">
        <v>2</v>
      </c>
      <c r="BF52" s="10">
        <v>1.5</v>
      </c>
      <c r="BG52" s="2">
        <f t="shared" si="43"/>
        <v>0</v>
      </c>
      <c r="BH52" s="10">
        <f>IF(V52=0,BA52-AD52,AD52-BA52)</f>
        <v>0</v>
      </c>
      <c r="BI52" s="10">
        <f t="shared" si="27"/>
        <v>0</v>
      </c>
      <c r="BJ52" s="10">
        <f>IF(V52=0,BD52-AG52,AG52-BD52)</f>
        <v>0</v>
      </c>
      <c r="BK52" s="10">
        <f t="shared" si="28"/>
        <v>0</v>
      </c>
      <c r="BL52" s="10">
        <f>IF(V52=0,BC52-AF52,AF52-BC52)</f>
        <v>6</v>
      </c>
      <c r="BM52" s="10">
        <f>IF(V52=0,AX52-AA52,AA52-AX52)</f>
        <v>-1</v>
      </c>
      <c r="BN52" s="10">
        <f t="shared" si="44"/>
        <v>-0.15</v>
      </c>
      <c r="BO52" s="10">
        <f t="shared" si="45"/>
        <v>-0.15</v>
      </c>
      <c r="BP52" s="10">
        <f t="shared" si="46"/>
        <v>-1.49</v>
      </c>
      <c r="BQ52" s="10">
        <f t="shared" si="47"/>
        <v>-1.22</v>
      </c>
      <c r="BR52" s="10">
        <f t="shared" si="48"/>
        <v>-2.1</v>
      </c>
      <c r="BS52" s="10">
        <f t="shared" si="49"/>
        <v>-1.48</v>
      </c>
      <c r="BT52" s="10">
        <f t="shared" si="29"/>
        <v>-1.29</v>
      </c>
      <c r="BU52" s="5">
        <f>IF(C52=0,PERCENTRANK(CU:CU,CS52),PERCENTRANK(CT:CT,CS52))</f>
        <v>0</v>
      </c>
      <c r="BV52" s="5">
        <v>0</v>
      </c>
      <c r="BW52" s="10">
        <v>3</v>
      </c>
      <c r="BX52" s="10">
        <v>1</v>
      </c>
      <c r="BY52" s="10">
        <v>1</v>
      </c>
      <c r="BZ52" s="10">
        <v>2</v>
      </c>
      <c r="CA52" s="10">
        <v>4</v>
      </c>
      <c r="CB52" s="10">
        <v>1</v>
      </c>
      <c r="CC52" s="10">
        <v>1</v>
      </c>
      <c r="CD52" s="10">
        <v>4</v>
      </c>
      <c r="CE52" s="10">
        <v>3</v>
      </c>
      <c r="CF52" s="10">
        <v>1</v>
      </c>
      <c r="CG52" s="10">
        <v>1</v>
      </c>
      <c r="CH52" s="10">
        <v>3</v>
      </c>
      <c r="CI52" s="10">
        <v>1</v>
      </c>
      <c r="CJ52" s="10">
        <v>4</v>
      </c>
      <c r="CK52" s="10">
        <v>1</v>
      </c>
      <c r="CL52" s="10">
        <v>1</v>
      </c>
      <c r="CM52" s="10">
        <v>3</v>
      </c>
      <c r="CN52" s="10">
        <v>1</v>
      </c>
      <c r="CO52" s="16">
        <f t="shared" si="51"/>
        <v>1</v>
      </c>
      <c r="CP52" s="16">
        <f t="shared" si="50"/>
        <v>3.25</v>
      </c>
      <c r="CQ52" s="5">
        <v>27.718946000000003</v>
      </c>
      <c r="CR52" s="5">
        <v>0.9529165042363016</v>
      </c>
      <c r="CS52" s="5">
        <f>D52+(1-(CQ52/110.72))</f>
        <v>0.7496482478323699</v>
      </c>
      <c r="CT52" s="5">
        <f>IF(C52=1,CS52,"")</f>
        <v>0.7496482478323699</v>
      </c>
      <c r="CU52" s="5">
        <f>IF(C52=0,CS52,"")</f>
      </c>
      <c r="CV52" s="6">
        <v>0</v>
      </c>
      <c r="CW52" s="5">
        <v>68</v>
      </c>
      <c r="CX52" s="5">
        <v>1.8861522914833084</v>
      </c>
      <c r="CY52" s="5">
        <f>IF(ISBLANK(BA52),"",BA52-D52)</f>
        <v>1</v>
      </c>
      <c r="CZ52" s="2">
        <f>BC52-(BU52*100)</f>
        <v>14</v>
      </c>
    </row>
    <row r="53" spans="1:104" ht="15">
      <c r="A53" s="14">
        <v>37421.645833333336</v>
      </c>
      <c r="B53" s="10">
        <v>181</v>
      </c>
      <c r="C53" s="10">
        <v>1</v>
      </c>
      <c r="D53" s="10">
        <v>2</v>
      </c>
      <c r="E53" s="10">
        <v>3</v>
      </c>
      <c r="F53" s="10">
        <v>2</v>
      </c>
      <c r="G53" s="12">
        <v>6</v>
      </c>
      <c r="H53" s="10">
        <v>2</v>
      </c>
      <c r="I53" s="10">
        <v>4</v>
      </c>
      <c r="J53" s="10">
        <v>50</v>
      </c>
      <c r="K53" s="10">
        <v>5</v>
      </c>
      <c r="L53" s="10">
        <v>4</v>
      </c>
      <c r="M53" s="10">
        <v>50</v>
      </c>
      <c r="N53" s="10">
        <v>5</v>
      </c>
      <c r="O53" s="10">
        <v>30</v>
      </c>
      <c r="P53" s="10">
        <v>5</v>
      </c>
      <c r="Q53" s="10">
        <f t="shared" si="30"/>
        <v>0</v>
      </c>
      <c r="R53" s="10">
        <f t="shared" si="31"/>
        <v>-0.31</v>
      </c>
      <c r="S53" s="10">
        <f t="shared" si="32"/>
        <v>-0.2</v>
      </c>
      <c r="T53" s="10">
        <f t="shared" si="33"/>
        <v>-0.63</v>
      </c>
      <c r="U53" s="10">
        <f t="shared" si="34"/>
        <v>-0.67</v>
      </c>
      <c r="V53" s="10">
        <f t="shared" si="35"/>
        <v>-0.53</v>
      </c>
      <c r="W53" s="10">
        <f t="shared" si="36"/>
        <v>-0.6</v>
      </c>
      <c r="X53" s="10">
        <f t="shared" si="23"/>
        <v>-0.53</v>
      </c>
      <c r="Y53" s="10">
        <v>2</v>
      </c>
      <c r="Z53" s="10">
        <v>3</v>
      </c>
      <c r="AA53" s="10">
        <v>2</v>
      </c>
      <c r="AB53" s="10">
        <v>2</v>
      </c>
      <c r="AC53" s="10">
        <v>50</v>
      </c>
      <c r="AD53" s="10">
        <v>2</v>
      </c>
      <c r="AE53" s="10">
        <v>4</v>
      </c>
      <c r="AF53" s="10">
        <v>50</v>
      </c>
      <c r="AG53" s="10">
        <v>2</v>
      </c>
      <c r="AH53" s="10">
        <v>50</v>
      </c>
      <c r="AI53" s="10">
        <v>3</v>
      </c>
      <c r="AJ53" s="10">
        <f t="shared" si="52"/>
        <v>0</v>
      </c>
      <c r="AK53" s="10">
        <f>IF(C53=0,AD53-K53,K53-AD53)</f>
        <v>3</v>
      </c>
      <c r="AL53" s="10">
        <f t="shared" si="24"/>
        <v>3</v>
      </c>
      <c r="AM53" s="10">
        <f>IF(C53=0,AG53-N53,N53-AG53)</f>
        <v>3</v>
      </c>
      <c r="AN53" s="10">
        <f t="shared" si="25"/>
        <v>3</v>
      </c>
      <c r="AO53" s="10">
        <f>IF(C53=0,AF53-M53,M53-AF53)</f>
        <v>0</v>
      </c>
      <c r="AP53" s="10">
        <f>IF(C53=0,AA53-H53,H53-AA53)</f>
        <v>0</v>
      </c>
      <c r="AQ53" s="10">
        <f t="shared" si="37"/>
        <v>0.09</v>
      </c>
      <c r="AR53" s="10">
        <f t="shared" si="38"/>
        <v>-0.05</v>
      </c>
      <c r="AS53" s="10">
        <f t="shared" si="39"/>
        <v>-1.12</v>
      </c>
      <c r="AT53" s="10">
        <f t="shared" si="40"/>
        <v>-0.13</v>
      </c>
      <c r="AU53" s="10">
        <f t="shared" si="41"/>
        <v>0.01</v>
      </c>
      <c r="AV53" s="10">
        <f t="shared" si="42"/>
        <v>-0.07</v>
      </c>
      <c r="AW53" s="10">
        <f t="shared" si="26"/>
        <v>-0.27</v>
      </c>
      <c r="AX53" s="10">
        <v>2</v>
      </c>
      <c r="AY53" s="10">
        <v>2</v>
      </c>
      <c r="AZ53" s="10">
        <v>50</v>
      </c>
      <c r="BA53" s="10">
        <v>2</v>
      </c>
      <c r="BB53" s="11">
        <v>4</v>
      </c>
      <c r="BC53" s="10">
        <v>50</v>
      </c>
      <c r="BD53" s="10">
        <v>2</v>
      </c>
      <c r="BE53" s="10">
        <v>50</v>
      </c>
      <c r="BF53" s="10">
        <v>1</v>
      </c>
      <c r="BG53" s="2">
        <f t="shared" si="43"/>
        <v>0</v>
      </c>
      <c r="BH53" s="10">
        <f>IF(V53=0,BA53-AD53,AD53-BA53)</f>
        <v>0</v>
      </c>
      <c r="BI53" s="10">
        <f t="shared" si="27"/>
        <v>0</v>
      </c>
      <c r="BJ53" s="10">
        <f>IF(V53=0,BD53-AG53,AG53-BD53)</f>
        <v>0</v>
      </c>
      <c r="BK53" s="10">
        <f t="shared" si="28"/>
        <v>0</v>
      </c>
      <c r="BL53" s="10">
        <f>IF(V53=0,BC53-AF53,AF53-BC53)</f>
        <v>0</v>
      </c>
      <c r="BM53" s="10">
        <f>IF(V53=0,AX53-AA53,AA53-AX53)</f>
        <v>0</v>
      </c>
      <c r="BN53" s="10">
        <f t="shared" si="44"/>
        <v>-0.15</v>
      </c>
      <c r="BO53" s="10">
        <f t="shared" si="45"/>
        <v>-0.15</v>
      </c>
      <c r="BP53" s="10">
        <f t="shared" si="46"/>
        <v>-1.49</v>
      </c>
      <c r="BQ53" s="10">
        <f t="shared" si="47"/>
        <v>-0.26</v>
      </c>
      <c r="BR53" s="10">
        <f t="shared" si="48"/>
        <v>-0.2</v>
      </c>
      <c r="BS53" s="10">
        <f t="shared" si="49"/>
        <v>-0.12</v>
      </c>
      <c r="BT53" s="10">
        <f t="shared" si="29"/>
        <v>-0.44</v>
      </c>
      <c r="BU53" s="5">
        <f>IF(C53=0,PERCENTRANK(CU:CU,CS53),PERCENTRANK(CT:CT,CS53))</f>
        <v>0.645</v>
      </c>
      <c r="BV53" s="5">
        <f>IF(C53=0,PERCENTRANK(SVO!A:A,CS53),PERCENTRANK(SVO!B:B,CS53))</f>
        <v>0.644</v>
      </c>
      <c r="BW53" s="10">
        <v>3</v>
      </c>
      <c r="BX53" s="10">
        <v>1</v>
      </c>
      <c r="BY53" s="10">
        <v>1</v>
      </c>
      <c r="BZ53" s="10">
        <v>3</v>
      </c>
      <c r="CA53" s="10">
        <v>3</v>
      </c>
      <c r="CB53" s="10">
        <v>1</v>
      </c>
      <c r="CC53" s="10">
        <v>1</v>
      </c>
      <c r="CD53" s="10">
        <v>3</v>
      </c>
      <c r="CE53" s="10">
        <v>4</v>
      </c>
      <c r="CF53" s="10">
        <v>1</v>
      </c>
      <c r="CG53" s="10">
        <v>1</v>
      </c>
      <c r="CH53" s="10">
        <v>4</v>
      </c>
      <c r="CI53" s="10">
        <v>1</v>
      </c>
      <c r="CJ53" s="10">
        <v>3</v>
      </c>
      <c r="CK53" s="10">
        <v>1</v>
      </c>
      <c r="CL53" s="10">
        <v>1</v>
      </c>
      <c r="CM53" s="10">
        <v>3</v>
      </c>
      <c r="CN53" s="10">
        <v>1</v>
      </c>
      <c r="CO53" s="16">
        <f t="shared" si="51"/>
        <v>1</v>
      </c>
      <c r="CP53" s="16">
        <f t="shared" si="50"/>
        <v>3.25</v>
      </c>
      <c r="CQ53" s="5">
        <v>9.281054</v>
      </c>
      <c r="CR53" s="5">
        <v>2.9842351701723557</v>
      </c>
      <c r="CS53" s="5">
        <f>D53+(1-(CQ53/110.72))</f>
        <v>2.9161754515895955</v>
      </c>
      <c r="CT53" s="5">
        <f>IF(C53=1,CS53,"")</f>
        <v>2.9161754515895955</v>
      </c>
      <c r="CU53" s="5">
        <f>IF(C53=0,CS53,"")</f>
      </c>
      <c r="CV53" s="6">
        <v>1</v>
      </c>
      <c r="CW53" s="5">
        <v>6</v>
      </c>
      <c r="CX53" s="5">
        <v>1.90797394382865</v>
      </c>
      <c r="CY53" s="5">
        <f>IF(ISBLANK(BA53),"",BA53-D53)</f>
        <v>0</v>
      </c>
      <c r="CZ53" s="2">
        <f>BC53-(BU53*100)</f>
        <v>-14.5</v>
      </c>
    </row>
    <row r="54" spans="1:104" ht="15">
      <c r="A54" s="14">
        <v>37421.645833333336</v>
      </c>
      <c r="B54" s="10">
        <v>182</v>
      </c>
      <c r="C54" s="10">
        <v>1</v>
      </c>
      <c r="D54" s="10">
        <v>0</v>
      </c>
      <c r="E54" s="10"/>
      <c r="F54" s="10">
        <v>0</v>
      </c>
      <c r="G54" s="12">
        <v>4</v>
      </c>
      <c r="H54" s="10">
        <v>1</v>
      </c>
      <c r="I54" s="10">
        <v>4</v>
      </c>
      <c r="J54" s="10">
        <v>50</v>
      </c>
      <c r="K54" s="10">
        <v>6</v>
      </c>
      <c r="L54" s="10">
        <v>4</v>
      </c>
      <c r="M54" s="10">
        <v>50</v>
      </c>
      <c r="N54" s="10">
        <v>4</v>
      </c>
      <c r="O54" s="10">
        <v>40</v>
      </c>
      <c r="P54" s="10">
        <v>6</v>
      </c>
      <c r="Q54" s="10">
        <f t="shared" si="30"/>
        <v>2</v>
      </c>
      <c r="R54" s="10">
        <f t="shared" si="31"/>
        <v>0.76</v>
      </c>
      <c r="S54" s="10">
        <f t="shared" si="32"/>
        <v>-1.01</v>
      </c>
      <c r="T54" s="10">
        <f t="shared" si="33"/>
        <v>-0.63</v>
      </c>
      <c r="U54" s="10">
        <f t="shared" si="34"/>
        <v>-0.67</v>
      </c>
      <c r="V54" s="10">
        <f t="shared" si="35"/>
        <v>-0.53</v>
      </c>
      <c r="W54" s="10">
        <f t="shared" si="36"/>
        <v>-0.6</v>
      </c>
      <c r="X54" s="10">
        <f t="shared" si="23"/>
        <v>-0.69</v>
      </c>
      <c r="Y54" s="10">
        <v>0</v>
      </c>
      <c r="Z54" s="10">
        <v>0</v>
      </c>
      <c r="AA54" s="10">
        <v>0</v>
      </c>
      <c r="AB54" s="10">
        <v>1</v>
      </c>
      <c r="AC54" s="10">
        <v>0</v>
      </c>
      <c r="AD54" s="10">
        <v>0</v>
      </c>
      <c r="AE54" s="10">
        <v>1</v>
      </c>
      <c r="AF54" s="10">
        <v>0</v>
      </c>
      <c r="AG54" s="10">
        <v>0</v>
      </c>
      <c r="AH54" s="10">
        <v>0</v>
      </c>
      <c r="AI54" s="10">
        <v>2</v>
      </c>
      <c r="AJ54" s="10">
        <f t="shared" si="52"/>
        <v>0</v>
      </c>
      <c r="AK54" s="10">
        <f>IF(C54=0,AD54-K54,K54-AD54)</f>
        <v>6</v>
      </c>
      <c r="AL54" s="10">
        <f t="shared" si="24"/>
        <v>6</v>
      </c>
      <c r="AM54" s="10">
        <f>IF(C54=0,AG54-N54,N54-AG54)</f>
        <v>4</v>
      </c>
      <c r="AN54" s="10">
        <f t="shared" si="25"/>
        <v>4</v>
      </c>
      <c r="AO54" s="10">
        <f>IF(C54=0,AF54-M54,M54-AF54)</f>
        <v>50</v>
      </c>
      <c r="AP54" s="10">
        <f>IF(C54=0,AA54-H54,H54-AA54)</f>
        <v>1</v>
      </c>
      <c r="AQ54" s="10">
        <f t="shared" si="37"/>
        <v>0.09</v>
      </c>
      <c r="AR54" s="10">
        <f t="shared" si="38"/>
        <v>-1.52</v>
      </c>
      <c r="AS54" s="10">
        <f t="shared" si="39"/>
        <v>-1.65</v>
      </c>
      <c r="AT54" s="10">
        <f t="shared" si="40"/>
        <v>-1.94</v>
      </c>
      <c r="AU54" s="10">
        <f t="shared" si="41"/>
        <v>-1.68</v>
      </c>
      <c r="AV54" s="10">
        <f t="shared" si="42"/>
        <v>-2.04</v>
      </c>
      <c r="AW54" s="10">
        <f t="shared" si="26"/>
        <v>-1.77</v>
      </c>
      <c r="AX54" s="10">
        <v>0</v>
      </c>
      <c r="AY54" s="10">
        <v>1</v>
      </c>
      <c r="AZ54" s="10">
        <v>0</v>
      </c>
      <c r="BA54" s="10">
        <v>0</v>
      </c>
      <c r="BB54" s="11">
        <v>1</v>
      </c>
      <c r="BC54" s="10">
        <v>0</v>
      </c>
      <c r="BD54" s="10">
        <v>1</v>
      </c>
      <c r="BE54" s="10">
        <v>10</v>
      </c>
      <c r="BF54" s="10">
        <v>2</v>
      </c>
      <c r="BG54" s="2">
        <f t="shared" si="43"/>
        <v>-1</v>
      </c>
      <c r="BH54" s="10">
        <f>IF(V54=0,BA54-AD54,AD54-BA54)</f>
        <v>0</v>
      </c>
      <c r="BI54" s="10">
        <f t="shared" si="27"/>
        <v>0</v>
      </c>
      <c r="BJ54" s="10">
        <f>IF(V54=0,BD54-AG54,AG54-BD54)</f>
        <v>-1</v>
      </c>
      <c r="BK54" s="10">
        <f t="shared" si="28"/>
        <v>1</v>
      </c>
      <c r="BL54" s="10">
        <f>IF(V54=0,BC54-AF54,AF54-BC54)</f>
        <v>0</v>
      </c>
      <c r="BM54" s="10">
        <f>IF(V54=0,AX54-AA54,AA54-AX54)</f>
        <v>0</v>
      </c>
      <c r="BN54" s="10">
        <f t="shared" si="44"/>
        <v>-1.04</v>
      </c>
      <c r="BO54" s="10">
        <f t="shared" si="45"/>
        <v>-1.61</v>
      </c>
      <c r="BP54" s="10">
        <f t="shared" si="46"/>
        <v>-2.06</v>
      </c>
      <c r="BQ54" s="10">
        <f t="shared" si="47"/>
        <v>-2.18</v>
      </c>
      <c r="BR54" s="10">
        <f t="shared" si="48"/>
        <v>-2.1</v>
      </c>
      <c r="BS54" s="10">
        <f t="shared" si="49"/>
        <v>-2.01</v>
      </c>
      <c r="BT54" s="10">
        <f t="shared" si="29"/>
        <v>-1.99</v>
      </c>
      <c r="BU54" s="5">
        <f>IF(C54=0,PERCENTRANK(CU:CU,CS54),PERCENTRANK(CT:CT,CS54))</f>
        <v>0.016</v>
      </c>
      <c r="BV54" s="5">
        <v>0</v>
      </c>
      <c r="BW54" s="10">
        <v>1</v>
      </c>
      <c r="BX54" s="10">
        <v>1</v>
      </c>
      <c r="BY54" s="10">
        <v>1</v>
      </c>
      <c r="BZ54" s="10">
        <v>3</v>
      </c>
      <c r="CA54" s="10">
        <v>1</v>
      </c>
      <c r="CB54" s="10">
        <v>5</v>
      </c>
      <c r="CC54" s="10">
        <v>5</v>
      </c>
      <c r="CD54" s="10">
        <v>2</v>
      </c>
      <c r="CE54" s="10">
        <v>1</v>
      </c>
      <c r="CF54" s="10">
        <v>1</v>
      </c>
      <c r="CG54" s="10">
        <v>5</v>
      </c>
      <c r="CH54" s="10">
        <v>5</v>
      </c>
      <c r="CI54" s="10">
        <v>5</v>
      </c>
      <c r="CJ54" s="10">
        <v>3</v>
      </c>
      <c r="CK54" s="10">
        <v>5</v>
      </c>
      <c r="CL54" s="10">
        <v>5</v>
      </c>
      <c r="CM54" s="10">
        <v>1</v>
      </c>
      <c r="CN54" s="10">
        <v>5</v>
      </c>
      <c r="CO54" s="16">
        <f t="shared" si="51"/>
        <v>3.6666666666666665</v>
      </c>
      <c r="CP54" s="16">
        <f t="shared" si="50"/>
        <v>2.125</v>
      </c>
      <c r="CQ54" s="5">
        <v>12.281054</v>
      </c>
      <c r="CR54" s="5">
        <v>0.979139359989274</v>
      </c>
      <c r="CS54" s="5">
        <f>D54+(1-(CQ54/110.72))</f>
        <v>0.8890800758670521</v>
      </c>
      <c r="CT54" s="5">
        <f>IF(C54=1,CS54,"")</f>
        <v>0.8890800758670521</v>
      </c>
      <c r="CU54" s="5">
        <f>IF(C54=0,CS54,"")</f>
      </c>
      <c r="CV54" s="6">
        <v>0</v>
      </c>
      <c r="CW54" s="5">
        <v>54</v>
      </c>
      <c r="CX54" s="5">
        <v>2.9309074577198393</v>
      </c>
      <c r="CY54" s="5">
        <f>IF(ISBLANK(BA54),"",BA54-D54)</f>
        <v>0</v>
      </c>
      <c r="CZ54" s="2">
        <f>BC54-(BU54*100)</f>
        <v>-1.6</v>
      </c>
    </row>
    <row r="55" spans="1:104" ht="15">
      <c r="A55" s="14">
        <v>37421.645833333336</v>
      </c>
      <c r="B55" s="10">
        <v>183</v>
      </c>
      <c r="C55" s="10">
        <v>1</v>
      </c>
      <c r="D55" s="10">
        <v>0</v>
      </c>
      <c r="E55" s="10">
        <v>1</v>
      </c>
      <c r="F55" s="10">
        <v>0</v>
      </c>
      <c r="G55" s="12">
        <v>4</v>
      </c>
      <c r="H55" s="10">
        <v>2</v>
      </c>
      <c r="I55" s="10">
        <v>6</v>
      </c>
      <c r="J55" s="10">
        <v>52</v>
      </c>
      <c r="K55" s="10">
        <v>5</v>
      </c>
      <c r="L55" s="10">
        <v>5</v>
      </c>
      <c r="M55" s="10">
        <v>50</v>
      </c>
      <c r="N55" s="10">
        <v>5</v>
      </c>
      <c r="O55" s="10">
        <v>50</v>
      </c>
      <c r="P55" s="10">
        <v>5</v>
      </c>
      <c r="Q55" s="10">
        <f t="shared" si="30"/>
        <v>0</v>
      </c>
      <c r="R55" s="10">
        <f t="shared" si="31"/>
        <v>-0.31</v>
      </c>
      <c r="S55" s="10">
        <f t="shared" si="32"/>
        <v>-0.2</v>
      </c>
      <c r="T55" s="10">
        <f t="shared" si="33"/>
        <v>0.92</v>
      </c>
      <c r="U55" s="10">
        <f t="shared" si="34"/>
        <v>-0.56</v>
      </c>
      <c r="V55" s="10">
        <f t="shared" si="35"/>
        <v>0.29</v>
      </c>
      <c r="W55" s="10">
        <f t="shared" si="36"/>
        <v>-0.6</v>
      </c>
      <c r="X55" s="10">
        <f t="shared" si="23"/>
        <v>-0.03</v>
      </c>
      <c r="Y55" s="10">
        <v>0</v>
      </c>
      <c r="Z55" s="10">
        <v>1</v>
      </c>
      <c r="AA55" s="10">
        <v>1</v>
      </c>
      <c r="AB55" s="10">
        <v>1</v>
      </c>
      <c r="AC55" s="10">
        <v>0</v>
      </c>
      <c r="AD55" s="10">
        <v>0</v>
      </c>
      <c r="AE55" s="10">
        <v>1</v>
      </c>
      <c r="AF55" s="10">
        <v>80</v>
      </c>
      <c r="AG55" s="10">
        <v>7</v>
      </c>
      <c r="AH55" s="10">
        <v>70</v>
      </c>
      <c r="AI55" s="10">
        <v>3</v>
      </c>
      <c r="AJ55" s="10">
        <f t="shared" si="52"/>
        <v>-7</v>
      </c>
      <c r="AK55" s="10">
        <f>IF(C55=0,AD55-K55,K55-AD55)</f>
        <v>5</v>
      </c>
      <c r="AL55" s="10">
        <f t="shared" si="24"/>
        <v>5</v>
      </c>
      <c r="AM55" s="10">
        <f>IF(C55=0,AG55-N55,N55-AG55)</f>
        <v>-2</v>
      </c>
      <c r="AN55" s="10">
        <f t="shared" si="25"/>
        <v>2</v>
      </c>
      <c r="AO55" s="10">
        <f>IF(C55=0,AF55-M55,M55-AF55)</f>
        <v>-30</v>
      </c>
      <c r="AP55" s="10">
        <f>IF(C55=0,AA55-H55,H55-AA55)</f>
        <v>1</v>
      </c>
      <c r="AQ55" s="10">
        <f t="shared" si="37"/>
        <v>-3.87</v>
      </c>
      <c r="AR55" s="10">
        <f t="shared" si="38"/>
        <v>-0.79</v>
      </c>
      <c r="AS55" s="10">
        <f t="shared" si="39"/>
        <v>-1.65</v>
      </c>
      <c r="AT55" s="10">
        <f t="shared" si="40"/>
        <v>-1.94</v>
      </c>
      <c r="AU55" s="10">
        <f t="shared" si="41"/>
        <v>-1.68</v>
      </c>
      <c r="AV55" s="10">
        <f t="shared" si="42"/>
        <v>1.11</v>
      </c>
      <c r="AW55" s="10">
        <f t="shared" si="26"/>
        <v>-0.99</v>
      </c>
      <c r="AX55" s="10">
        <v>0</v>
      </c>
      <c r="AY55" s="10">
        <v>1</v>
      </c>
      <c r="AZ55" s="10">
        <v>9</v>
      </c>
      <c r="BA55" s="10">
        <v>1</v>
      </c>
      <c r="BB55" s="11">
        <v>1</v>
      </c>
      <c r="BC55" s="10">
        <v>0</v>
      </c>
      <c r="BD55" s="10">
        <v>3</v>
      </c>
      <c r="BE55" s="10">
        <v>30</v>
      </c>
      <c r="BF55" s="10">
        <v>3</v>
      </c>
      <c r="BG55" s="2">
        <f t="shared" si="43"/>
        <v>-2</v>
      </c>
      <c r="BH55" s="10">
        <f>IF(V55=0,BA55-AD55,AD55-BA55)</f>
        <v>-1</v>
      </c>
      <c r="BI55" s="10">
        <f t="shared" si="27"/>
        <v>1</v>
      </c>
      <c r="BJ55" s="10">
        <f>IF(V55=0,BD55-AG55,AG55-BD55)</f>
        <v>4</v>
      </c>
      <c r="BK55" s="10">
        <f t="shared" si="28"/>
        <v>4</v>
      </c>
      <c r="BL55" s="10">
        <f>IF(V55=0,BC55-AF55,AF55-BC55)</f>
        <v>80</v>
      </c>
      <c r="BM55" s="10">
        <f>IF(V55=0,AX55-AA55,AA55-AX55)</f>
        <v>1</v>
      </c>
      <c r="BN55" s="10">
        <f t="shared" si="44"/>
        <v>-1.94</v>
      </c>
      <c r="BO55" s="10">
        <f t="shared" si="45"/>
        <v>-1.61</v>
      </c>
      <c r="BP55" s="10">
        <f t="shared" si="46"/>
        <v>-2.06</v>
      </c>
      <c r="BQ55" s="10">
        <f t="shared" si="47"/>
        <v>-1.84</v>
      </c>
      <c r="BR55" s="10">
        <f t="shared" si="48"/>
        <v>-2.1</v>
      </c>
      <c r="BS55" s="10">
        <f t="shared" si="49"/>
        <v>-2.01</v>
      </c>
      <c r="BT55" s="10">
        <f t="shared" si="29"/>
        <v>-1.92</v>
      </c>
      <c r="BU55" s="5">
        <f>IF(C55=0,PERCENTRANK(CU:CU,CS55),PERCENTRANK(CT:CT,CS55))</f>
        <v>0.129</v>
      </c>
      <c r="BV55" s="5">
        <f>IF(C55=0,PERCENTRANK(SVO!A:A,CS55),PERCENTRANK(SVO!B:B,CS55))</f>
        <v>0.075</v>
      </c>
      <c r="BW55" s="10">
        <v>2</v>
      </c>
      <c r="BX55" s="10">
        <v>3</v>
      </c>
      <c r="BY55" s="10">
        <v>1</v>
      </c>
      <c r="BZ55" s="10">
        <v>5</v>
      </c>
      <c r="CA55" s="10">
        <v>1</v>
      </c>
      <c r="CB55" s="10">
        <v>3</v>
      </c>
      <c r="CC55" s="10">
        <v>1</v>
      </c>
      <c r="CD55" s="10">
        <v>1</v>
      </c>
      <c r="CE55" s="10">
        <v>3</v>
      </c>
      <c r="CF55" s="10">
        <v>1</v>
      </c>
      <c r="CG55" s="10">
        <v>1</v>
      </c>
      <c r="CH55" s="10">
        <v>3</v>
      </c>
      <c r="CI55" s="10">
        <v>1</v>
      </c>
      <c r="CJ55" s="10">
        <v>5</v>
      </c>
      <c r="CK55" s="10">
        <v>1</v>
      </c>
      <c r="CL55" s="10">
        <v>1</v>
      </c>
      <c r="CM55" s="10">
        <v>3</v>
      </c>
      <c r="CN55" s="10">
        <v>1</v>
      </c>
      <c r="CO55" s="16">
        <f t="shared" si="51"/>
        <v>1.4444444444444444</v>
      </c>
      <c r="CP55" s="16">
        <f t="shared" si="50"/>
        <v>2.875</v>
      </c>
      <c r="CQ55" s="5">
        <v>11.281054</v>
      </c>
      <c r="CR55" s="5">
        <v>0.9808379633836347</v>
      </c>
      <c r="CS55" s="5">
        <f>D55+(1-(CQ55/110.72))</f>
        <v>0.8981118677745665</v>
      </c>
      <c r="CT55" s="5">
        <f>IF(C55=1,CS55,"")</f>
        <v>0.8981118677745665</v>
      </c>
      <c r="CU55" s="5">
        <f>IF(C55=0,CS55,"")</f>
      </c>
      <c r="CV55" s="6">
        <v>0</v>
      </c>
      <c r="CW55" s="5">
        <v>70</v>
      </c>
      <c r="CX55" s="5">
        <v>2.9214004936996094</v>
      </c>
      <c r="CY55" s="5">
        <f>IF(ISBLANK(BA55),"",BA55-D55)</f>
        <v>1</v>
      </c>
      <c r="CZ55" s="2">
        <f>BC55-(BU55*100)</f>
        <v>-12.9</v>
      </c>
    </row>
    <row r="56" spans="1:104" ht="15">
      <c r="A56" s="14">
        <v>37421.645833333336</v>
      </c>
      <c r="B56" s="10">
        <v>184</v>
      </c>
      <c r="C56" s="10">
        <v>0</v>
      </c>
      <c r="D56" s="10">
        <v>9</v>
      </c>
      <c r="E56" s="10">
        <v>4</v>
      </c>
      <c r="F56" s="10">
        <v>4</v>
      </c>
      <c r="G56" s="12">
        <v>8</v>
      </c>
      <c r="H56" s="10">
        <v>4</v>
      </c>
      <c r="I56" s="10">
        <v>7</v>
      </c>
      <c r="J56" s="10">
        <v>76</v>
      </c>
      <c r="K56" s="10">
        <v>9</v>
      </c>
      <c r="L56" s="10">
        <v>7</v>
      </c>
      <c r="M56" s="10">
        <v>75</v>
      </c>
      <c r="N56" s="10">
        <v>6</v>
      </c>
      <c r="O56" s="10">
        <v>50</v>
      </c>
      <c r="P56" s="10">
        <v>5</v>
      </c>
      <c r="Q56" s="10">
        <f t="shared" si="30"/>
        <v>3</v>
      </c>
      <c r="R56" s="10">
        <f t="shared" si="31"/>
        <v>1.29</v>
      </c>
      <c r="S56" s="10">
        <f t="shared" si="32"/>
        <v>1.43</v>
      </c>
      <c r="T56" s="10">
        <f t="shared" si="33"/>
        <v>1.69</v>
      </c>
      <c r="U56" s="10">
        <f t="shared" si="34"/>
        <v>0.7</v>
      </c>
      <c r="V56" s="10">
        <f t="shared" si="35"/>
        <v>1.93</v>
      </c>
      <c r="W56" s="10">
        <f t="shared" si="36"/>
        <v>0.73</v>
      </c>
      <c r="X56" s="10">
        <f t="shared" si="23"/>
        <v>1.3</v>
      </c>
      <c r="Y56" s="10">
        <v>9</v>
      </c>
      <c r="Z56" s="10">
        <v>4</v>
      </c>
      <c r="AA56" s="10">
        <v>4</v>
      </c>
      <c r="AB56" s="10">
        <v>6</v>
      </c>
      <c r="AC56" s="10">
        <v>75</v>
      </c>
      <c r="AD56" s="10">
        <v>10</v>
      </c>
      <c r="AE56" s="10">
        <v>6</v>
      </c>
      <c r="AF56" s="10">
        <v>75</v>
      </c>
      <c r="AG56" s="10">
        <v>9</v>
      </c>
      <c r="AH56" s="10">
        <v>50</v>
      </c>
      <c r="AI56" s="10">
        <v>8</v>
      </c>
      <c r="AJ56" s="10">
        <f t="shared" si="52"/>
        <v>1</v>
      </c>
      <c r="AK56" s="10">
        <f>IF(C56=0,AD56-K56,K56-AD56)</f>
        <v>1</v>
      </c>
      <c r="AL56" s="10">
        <f t="shared" si="24"/>
        <v>1</v>
      </c>
      <c r="AM56" s="10">
        <f>IF(C56=0,AG56-N56,N56-AG56)</f>
        <v>3</v>
      </c>
      <c r="AN56" s="10">
        <f t="shared" si="25"/>
        <v>3</v>
      </c>
      <c r="AO56" s="10">
        <f>IF(C56=0,AF56-M56,M56-AF56)</f>
        <v>0</v>
      </c>
      <c r="AP56" s="10">
        <f>IF(C56=0,AA56-H56,H56-AA56)</f>
        <v>0</v>
      </c>
      <c r="AQ56" s="10">
        <f t="shared" si="37"/>
        <v>0.66</v>
      </c>
      <c r="AR56" s="10">
        <f t="shared" si="38"/>
        <v>1.41</v>
      </c>
      <c r="AS56" s="10">
        <f t="shared" si="39"/>
        <v>0.97</v>
      </c>
      <c r="AT56" s="10">
        <f t="shared" si="40"/>
        <v>0.77</v>
      </c>
      <c r="AU56" s="10">
        <f t="shared" si="41"/>
        <v>1.14</v>
      </c>
      <c r="AV56" s="10">
        <f t="shared" si="42"/>
        <v>0.92</v>
      </c>
      <c r="AW56" s="10">
        <f t="shared" si="26"/>
        <v>1.04</v>
      </c>
      <c r="AX56" s="10">
        <v>4</v>
      </c>
      <c r="AY56" s="10">
        <v>6</v>
      </c>
      <c r="AZ56" s="10">
        <v>75</v>
      </c>
      <c r="BA56" s="10">
        <v>10</v>
      </c>
      <c r="BB56" s="11">
        <v>6</v>
      </c>
      <c r="BC56" s="10">
        <v>79</v>
      </c>
      <c r="BD56" s="10">
        <v>9</v>
      </c>
      <c r="BE56" s="10">
        <v>29</v>
      </c>
      <c r="BF56" s="10">
        <v>9</v>
      </c>
      <c r="BG56" s="2">
        <f t="shared" si="43"/>
        <v>1</v>
      </c>
      <c r="BH56" s="10">
        <f>IF(V56=0,BA56-AD56,AD56-BA56)</f>
        <v>0</v>
      </c>
      <c r="BI56" s="10">
        <f t="shared" si="27"/>
        <v>0</v>
      </c>
      <c r="BJ56" s="10">
        <f>IF(V56=0,BD56-AG56,AG56-BD56)</f>
        <v>0</v>
      </c>
      <c r="BK56" s="10">
        <f t="shared" si="28"/>
        <v>0</v>
      </c>
      <c r="BL56" s="10">
        <f>IF(V56=0,BC56-AF56,AF56-BC56)</f>
        <v>-4</v>
      </c>
      <c r="BM56" s="10">
        <f>IF(V56=0,AX56-AA56,AA56-AX56)</f>
        <v>0</v>
      </c>
      <c r="BN56" s="10">
        <f t="shared" si="44"/>
        <v>0.75</v>
      </c>
      <c r="BO56" s="10">
        <f t="shared" si="45"/>
        <v>1.31</v>
      </c>
      <c r="BP56" s="10">
        <f t="shared" si="46"/>
        <v>0.83</v>
      </c>
      <c r="BQ56" s="10">
        <f t="shared" si="47"/>
        <v>0.7</v>
      </c>
      <c r="BR56" s="10">
        <f t="shared" si="48"/>
        <v>1.06</v>
      </c>
      <c r="BS56" s="10">
        <f t="shared" si="49"/>
        <v>0.97</v>
      </c>
      <c r="BT56" s="10">
        <f t="shared" si="29"/>
        <v>0.97</v>
      </c>
      <c r="BU56" s="5">
        <f>IF(C56=0,PERCENTRANK(CU:CU,CS56),PERCENTRANK(CT:CT,CS56))</f>
        <v>0.515</v>
      </c>
      <c r="BV56" s="5">
        <f>IF(C56=0,PERCENTRANK(SVO!A:A,CS56),PERCENTRANK(SVO!B:B,CS56))</f>
        <v>0.538</v>
      </c>
      <c r="BW56" s="10">
        <v>4</v>
      </c>
      <c r="BX56" s="10">
        <v>1</v>
      </c>
      <c r="BY56" s="10">
        <v>1</v>
      </c>
      <c r="BZ56" s="10">
        <v>2</v>
      </c>
      <c r="CA56" s="10">
        <v>1</v>
      </c>
      <c r="CB56" s="10">
        <v>1</v>
      </c>
      <c r="CC56" s="10">
        <v>1</v>
      </c>
      <c r="CD56" s="10">
        <v>1</v>
      </c>
      <c r="CE56" s="10">
        <v>1</v>
      </c>
      <c r="CF56" s="10">
        <v>2</v>
      </c>
      <c r="CG56" s="10">
        <v>1</v>
      </c>
      <c r="CH56" s="10">
        <v>1</v>
      </c>
      <c r="CI56" s="10">
        <v>1</v>
      </c>
      <c r="CJ56" s="10">
        <v>2</v>
      </c>
      <c r="CK56" s="10">
        <v>1</v>
      </c>
      <c r="CL56" s="10">
        <v>1</v>
      </c>
      <c r="CM56" s="10">
        <v>2</v>
      </c>
      <c r="CN56" s="10">
        <v>1</v>
      </c>
      <c r="CO56" s="16">
        <f t="shared" si="51"/>
        <v>1.1111111111111112</v>
      </c>
      <c r="CP56" s="16">
        <f t="shared" si="50"/>
        <v>1.75</v>
      </c>
      <c r="CQ56" s="5">
        <v>8.281054</v>
      </c>
      <c r="CR56" s="5">
        <v>9.985933773566716</v>
      </c>
      <c r="CS56" s="5">
        <f>D56+(1-(CQ56/110.72))</f>
        <v>9.925207243497109</v>
      </c>
      <c r="CT56" s="5">
        <f>IF(C56=1,CS56,"")</f>
      </c>
      <c r="CU56" s="5">
        <f>IF(C56=0,CS56,"")</f>
        <v>9.925207243497109</v>
      </c>
      <c r="CV56" s="6">
        <v>1</v>
      </c>
      <c r="CW56" s="5">
        <v>56</v>
      </c>
      <c r="CX56" s="5">
        <v>8.952729110065182</v>
      </c>
      <c r="CY56" s="5">
        <f>IF(ISBLANK(BA56),"",BA56-D56)</f>
        <v>1</v>
      </c>
      <c r="CZ56" s="2">
        <f>BC56-(BU56*100)</f>
        <v>27.5</v>
      </c>
    </row>
    <row r="57" spans="1:104" ht="15">
      <c r="A57" s="14">
        <v>37421.645833333336</v>
      </c>
      <c r="B57" s="10">
        <v>185</v>
      </c>
      <c r="C57" s="10">
        <v>0</v>
      </c>
      <c r="D57" s="10">
        <v>5</v>
      </c>
      <c r="E57" s="10"/>
      <c r="F57" s="10">
        <v>2</v>
      </c>
      <c r="G57" s="12">
        <v>2</v>
      </c>
      <c r="H57" s="10">
        <v>0</v>
      </c>
      <c r="I57" s="10">
        <v>3</v>
      </c>
      <c r="J57" s="10">
        <v>25</v>
      </c>
      <c r="K57" s="10">
        <v>3</v>
      </c>
      <c r="L57" s="10">
        <v>3</v>
      </c>
      <c r="M57" s="10">
        <v>50</v>
      </c>
      <c r="N57" s="10">
        <v>5</v>
      </c>
      <c r="O57" s="10">
        <v>50</v>
      </c>
      <c r="P57" s="10">
        <v>5</v>
      </c>
      <c r="Q57" s="10">
        <f t="shared" si="30"/>
        <v>-2</v>
      </c>
      <c r="R57" s="10">
        <f t="shared" si="31"/>
        <v>-1.37</v>
      </c>
      <c r="S57" s="10">
        <f t="shared" si="32"/>
        <v>-1.83</v>
      </c>
      <c r="T57" s="10">
        <f t="shared" si="33"/>
        <v>-1.4</v>
      </c>
      <c r="U57" s="10">
        <f t="shared" si="34"/>
        <v>-1.98</v>
      </c>
      <c r="V57" s="10">
        <f t="shared" si="35"/>
        <v>-1.35</v>
      </c>
      <c r="W57" s="10">
        <f t="shared" si="36"/>
        <v>-0.6</v>
      </c>
      <c r="X57" s="10">
        <f t="shared" si="23"/>
        <v>-1.43</v>
      </c>
      <c r="Y57" s="10">
        <v>5</v>
      </c>
      <c r="Z57" s="10">
        <v>0</v>
      </c>
      <c r="AA57" s="10">
        <v>2</v>
      </c>
      <c r="AB57" s="10">
        <v>4</v>
      </c>
      <c r="AC57" s="10">
        <v>50</v>
      </c>
      <c r="AD57" s="10">
        <v>5</v>
      </c>
      <c r="AE57" s="10">
        <v>4</v>
      </c>
      <c r="AF57" s="10">
        <v>40</v>
      </c>
      <c r="AG57" s="10">
        <v>5</v>
      </c>
      <c r="AH57" s="10">
        <v>50</v>
      </c>
      <c r="AI57" s="10">
        <v>5</v>
      </c>
      <c r="AJ57" s="10">
        <f t="shared" si="52"/>
        <v>0</v>
      </c>
      <c r="AK57" s="10">
        <f>IF(C57=0,AD57-K57,K57-AD57)</f>
        <v>2</v>
      </c>
      <c r="AL57" s="10">
        <f t="shared" si="24"/>
        <v>2</v>
      </c>
      <c r="AM57" s="10">
        <f>IF(C57=0,AG57-N57,N57-AG57)</f>
        <v>0</v>
      </c>
      <c r="AN57" s="10">
        <f t="shared" si="25"/>
        <v>0</v>
      </c>
      <c r="AO57" s="10">
        <f>IF(C57=0,AF57-M57,M57-AF57)</f>
        <v>-10</v>
      </c>
      <c r="AP57" s="10">
        <f>IF(C57=0,AA57-H57,H57-AA57)</f>
        <v>2</v>
      </c>
      <c r="AQ57" s="10">
        <f t="shared" si="37"/>
        <v>0.09</v>
      </c>
      <c r="AR57" s="10">
        <f t="shared" si="38"/>
        <v>-0.05</v>
      </c>
      <c r="AS57" s="10">
        <f t="shared" si="39"/>
        <v>-0.08</v>
      </c>
      <c r="AT57" s="10">
        <f t="shared" si="40"/>
        <v>-0.13</v>
      </c>
      <c r="AU57" s="10">
        <f t="shared" si="41"/>
        <v>0.01</v>
      </c>
      <c r="AV57" s="10">
        <f t="shared" si="42"/>
        <v>-0.46</v>
      </c>
      <c r="AW57" s="10">
        <f t="shared" si="26"/>
        <v>-0.14</v>
      </c>
      <c r="AX57" s="10">
        <v>2</v>
      </c>
      <c r="AY57" s="10">
        <v>4</v>
      </c>
      <c r="AZ57" s="10">
        <v>50</v>
      </c>
      <c r="BA57" s="10">
        <v>5</v>
      </c>
      <c r="BB57" s="11">
        <v>4</v>
      </c>
      <c r="BC57" s="10">
        <v>40</v>
      </c>
      <c r="BD57" s="10">
        <v>5</v>
      </c>
      <c r="BE57" s="10">
        <v>50</v>
      </c>
      <c r="BF57" s="10">
        <v>9</v>
      </c>
      <c r="BG57" s="2">
        <f t="shared" si="43"/>
        <v>0</v>
      </c>
      <c r="BH57" s="10">
        <f>IF(V57=0,BA57-AD57,AD57-BA57)</f>
        <v>0</v>
      </c>
      <c r="BI57" s="10">
        <f t="shared" si="27"/>
        <v>0</v>
      </c>
      <c r="BJ57" s="10">
        <f>IF(V57=0,BD57-AG57,AG57-BD57)</f>
        <v>0</v>
      </c>
      <c r="BK57" s="10">
        <f t="shared" si="28"/>
        <v>0</v>
      </c>
      <c r="BL57" s="10">
        <f>IF(V57=0,BC57-AF57,AF57-BC57)</f>
        <v>0</v>
      </c>
      <c r="BM57" s="10">
        <f>IF(V57=0,AX57-AA57,AA57-AX57)</f>
        <v>0</v>
      </c>
      <c r="BN57" s="10">
        <f t="shared" si="44"/>
        <v>-0.15</v>
      </c>
      <c r="BO57" s="10">
        <f t="shared" si="45"/>
        <v>-0.15</v>
      </c>
      <c r="BP57" s="10">
        <f t="shared" si="46"/>
        <v>-0.33</v>
      </c>
      <c r="BQ57" s="10">
        <f t="shared" si="47"/>
        <v>-0.26</v>
      </c>
      <c r="BR57" s="10">
        <f t="shared" si="48"/>
        <v>-0.2</v>
      </c>
      <c r="BS57" s="10">
        <f t="shared" si="49"/>
        <v>-0.5</v>
      </c>
      <c r="BT57" s="10">
        <f t="shared" si="29"/>
        <v>-0.29</v>
      </c>
      <c r="BU57" s="5">
        <f>IF(C57=0,PERCENTRANK(CU:CU,CS57),PERCENTRANK(CT:CT,CS57))</f>
        <v>0.046</v>
      </c>
      <c r="BV57" s="5">
        <v>0</v>
      </c>
      <c r="BW57" s="10">
        <v>4</v>
      </c>
      <c r="BX57" s="10">
        <v>2</v>
      </c>
      <c r="BY57" s="10">
        <v>1</v>
      </c>
      <c r="BZ57" s="10">
        <v>4</v>
      </c>
      <c r="CA57" s="10">
        <v>4</v>
      </c>
      <c r="CB57" s="10">
        <v>1</v>
      </c>
      <c r="CC57" s="10">
        <v>1</v>
      </c>
      <c r="CD57" s="10">
        <v>3</v>
      </c>
      <c r="CE57" s="10">
        <v>5</v>
      </c>
      <c r="CF57" s="10">
        <v>1</v>
      </c>
      <c r="CG57" s="10">
        <v>1</v>
      </c>
      <c r="CH57" s="10">
        <v>3</v>
      </c>
      <c r="CI57" s="10">
        <v>2</v>
      </c>
      <c r="CJ57" s="10">
        <v>5</v>
      </c>
      <c r="CK57" s="10">
        <v>1</v>
      </c>
      <c r="CL57" s="10">
        <v>2</v>
      </c>
      <c r="CM57" s="10">
        <v>5</v>
      </c>
      <c r="CN57" s="10">
        <v>1</v>
      </c>
      <c r="CO57" s="16">
        <f t="shared" si="51"/>
        <v>1.2222222222222223</v>
      </c>
      <c r="CP57" s="16">
        <f t="shared" si="50"/>
        <v>4.125</v>
      </c>
      <c r="CQ57" s="5">
        <v>12.281054</v>
      </c>
      <c r="CR57" s="5">
        <v>5.979139359989274</v>
      </c>
      <c r="CS57" s="5">
        <f>D57+(1-(CQ57/110.72))</f>
        <v>5.889080075867052</v>
      </c>
      <c r="CT57" s="5">
        <f>IF(C57=1,CS57,"")</f>
      </c>
      <c r="CU57" s="5">
        <f>IF(C57=0,CS57,"")</f>
        <v>5.889080075867052</v>
      </c>
      <c r="CV57" s="6">
        <v>0</v>
      </c>
      <c r="CW57" s="5">
        <v>55</v>
      </c>
      <c r="CX57" s="5">
        <v>9.912449460452303</v>
      </c>
      <c r="CY57" s="5">
        <f>IF(ISBLANK(BA57),"",BA57-D57)</f>
        <v>0</v>
      </c>
      <c r="CZ57" s="2">
        <f>BC57-(BU57*100)</f>
        <v>35.4</v>
      </c>
    </row>
    <row r="58" spans="1:104" ht="15">
      <c r="A58" s="14">
        <v>37421.645833333336</v>
      </c>
      <c r="B58" s="10">
        <v>186</v>
      </c>
      <c r="C58" s="10">
        <v>0</v>
      </c>
      <c r="D58" s="10">
        <v>9</v>
      </c>
      <c r="E58" s="10">
        <v>1</v>
      </c>
      <c r="F58" s="10">
        <v>2</v>
      </c>
      <c r="G58" s="12">
        <v>2</v>
      </c>
      <c r="H58" s="10">
        <v>4</v>
      </c>
      <c r="I58" s="10">
        <v>7</v>
      </c>
      <c r="J58" s="10">
        <v>100</v>
      </c>
      <c r="K58" s="10">
        <v>8</v>
      </c>
      <c r="L58" s="10">
        <v>7</v>
      </c>
      <c r="M58" s="10">
        <v>95</v>
      </c>
      <c r="N58" s="10">
        <v>7</v>
      </c>
      <c r="O58" s="10">
        <v>80</v>
      </c>
      <c r="P58" s="10">
        <v>7</v>
      </c>
      <c r="Q58" s="10">
        <f t="shared" si="30"/>
        <v>1</v>
      </c>
      <c r="R58" s="10">
        <f t="shared" si="31"/>
        <v>0.22</v>
      </c>
      <c r="S58" s="10">
        <f t="shared" si="32"/>
        <v>1.43</v>
      </c>
      <c r="T58" s="10">
        <f t="shared" si="33"/>
        <v>1.69</v>
      </c>
      <c r="U58" s="10">
        <f t="shared" si="34"/>
        <v>1.97</v>
      </c>
      <c r="V58" s="10">
        <f t="shared" si="35"/>
        <v>1.93</v>
      </c>
      <c r="W58" s="10">
        <f t="shared" si="36"/>
        <v>1.8</v>
      </c>
      <c r="X58" s="10">
        <f t="shared" si="23"/>
        <v>1.76</v>
      </c>
      <c r="Y58" s="10">
        <v>9</v>
      </c>
      <c r="Z58" s="10">
        <v>1</v>
      </c>
      <c r="AA58" s="10">
        <v>4</v>
      </c>
      <c r="AB58" s="10">
        <v>6</v>
      </c>
      <c r="AC58" s="10">
        <v>87</v>
      </c>
      <c r="AD58" s="10">
        <v>9</v>
      </c>
      <c r="AE58" s="10">
        <v>6</v>
      </c>
      <c r="AF58" s="10">
        <v>80</v>
      </c>
      <c r="AG58" s="10">
        <v>8</v>
      </c>
      <c r="AH58" s="10">
        <v>50</v>
      </c>
      <c r="AI58" s="10">
        <v>8</v>
      </c>
      <c r="AJ58" s="10">
        <f t="shared" si="52"/>
        <v>1</v>
      </c>
      <c r="AK58" s="10">
        <f>IF(C58=0,AD58-K58,K58-AD58)</f>
        <v>1</v>
      </c>
      <c r="AL58" s="10">
        <f t="shared" si="24"/>
        <v>1</v>
      </c>
      <c r="AM58" s="10">
        <f>IF(C58=0,AG58-N58,N58-AG58)</f>
        <v>1</v>
      </c>
      <c r="AN58" s="10">
        <f t="shared" si="25"/>
        <v>1</v>
      </c>
      <c r="AO58" s="10">
        <f>IF(C58=0,AF58-M58,M58-AF58)</f>
        <v>-15</v>
      </c>
      <c r="AP58" s="10">
        <f>IF(C58=0,AA58-H58,H58-AA58)</f>
        <v>0</v>
      </c>
      <c r="AQ58" s="10">
        <f t="shared" si="37"/>
        <v>0.66</v>
      </c>
      <c r="AR58" s="10">
        <f t="shared" si="38"/>
        <v>1.41</v>
      </c>
      <c r="AS58" s="10">
        <f t="shared" si="39"/>
        <v>0.97</v>
      </c>
      <c r="AT58" s="10">
        <f t="shared" si="40"/>
        <v>1.2</v>
      </c>
      <c r="AU58" s="10">
        <f t="shared" si="41"/>
        <v>1.14</v>
      </c>
      <c r="AV58" s="10">
        <f t="shared" si="42"/>
        <v>1.11</v>
      </c>
      <c r="AW58" s="10">
        <f t="shared" si="26"/>
        <v>1.17</v>
      </c>
      <c r="AX58" s="10">
        <v>2</v>
      </c>
      <c r="AY58" s="10">
        <v>4</v>
      </c>
      <c r="AZ58" s="10">
        <v>50</v>
      </c>
      <c r="BA58" s="10">
        <v>9</v>
      </c>
      <c r="BB58" s="11">
        <v>4</v>
      </c>
      <c r="BC58" s="10">
        <v>30</v>
      </c>
      <c r="BD58" s="10">
        <v>8</v>
      </c>
      <c r="BE58" s="10">
        <v>16</v>
      </c>
      <c r="BF58" s="10">
        <v>9</v>
      </c>
      <c r="BG58" s="2">
        <f t="shared" si="43"/>
        <v>1</v>
      </c>
      <c r="BH58" s="10">
        <f>IF(V58=0,BA58-AD58,AD58-BA58)</f>
        <v>0</v>
      </c>
      <c r="BI58" s="10">
        <f t="shared" si="27"/>
        <v>0</v>
      </c>
      <c r="BJ58" s="10">
        <f>IF(V58=0,BD58-AG58,AG58-BD58)</f>
        <v>0</v>
      </c>
      <c r="BK58" s="10">
        <f t="shared" si="28"/>
        <v>0</v>
      </c>
      <c r="BL58" s="10">
        <f>IF(V58=0,BC58-AF58,AF58-BC58)</f>
        <v>50</v>
      </c>
      <c r="BM58" s="10">
        <f>IF(V58=0,AX58-AA58,AA58-AX58)</f>
        <v>2</v>
      </c>
      <c r="BN58" s="10">
        <f t="shared" si="44"/>
        <v>0.75</v>
      </c>
      <c r="BO58" s="10">
        <f t="shared" si="45"/>
        <v>-0.15</v>
      </c>
      <c r="BP58" s="10">
        <f t="shared" si="46"/>
        <v>-0.33</v>
      </c>
      <c r="BQ58" s="10">
        <f t="shared" si="47"/>
        <v>-0.26</v>
      </c>
      <c r="BR58" s="10">
        <f t="shared" si="48"/>
        <v>-0.2</v>
      </c>
      <c r="BS58" s="10">
        <f t="shared" si="49"/>
        <v>-0.88</v>
      </c>
      <c r="BT58" s="10">
        <f t="shared" si="29"/>
        <v>-0.36</v>
      </c>
      <c r="BU58" s="5">
        <f>IF(C58=0,PERCENTRANK(CU:CU,CS58),PERCENTRANK(CT:CT,CS58))</f>
        <v>0.468</v>
      </c>
      <c r="BV58" s="5">
        <f>IF(C58=0,PERCENTRANK(SVO!A:A,CS58),PERCENTRANK(SVO!B:B,CS58))</f>
        <v>0.443</v>
      </c>
      <c r="BW58" s="10">
        <v>5</v>
      </c>
      <c r="BX58" s="10">
        <v>2</v>
      </c>
      <c r="BY58" s="10">
        <v>1</v>
      </c>
      <c r="BZ58" s="10">
        <v>5</v>
      </c>
      <c r="CA58" s="10">
        <v>3</v>
      </c>
      <c r="CB58" s="10">
        <v>1</v>
      </c>
      <c r="CC58" s="10">
        <v>1</v>
      </c>
      <c r="CD58" s="10">
        <v>3</v>
      </c>
      <c r="CE58" s="10">
        <v>5</v>
      </c>
      <c r="CF58" s="10">
        <v>1</v>
      </c>
      <c r="CG58" s="10">
        <v>1</v>
      </c>
      <c r="CH58" s="10">
        <v>4</v>
      </c>
      <c r="CI58" s="10">
        <v>1</v>
      </c>
      <c r="CJ58" s="10">
        <v>3</v>
      </c>
      <c r="CK58" s="10">
        <v>1</v>
      </c>
      <c r="CL58" s="10">
        <v>1</v>
      </c>
      <c r="CM58" s="10">
        <v>5</v>
      </c>
      <c r="CN58" s="10">
        <v>1</v>
      </c>
      <c r="CO58" s="16">
        <f t="shared" si="51"/>
        <v>1.1111111111111112</v>
      </c>
      <c r="CP58" s="16">
        <f t="shared" si="50"/>
        <v>4.125</v>
      </c>
      <c r="CQ58" s="5">
        <v>11.281054</v>
      </c>
      <c r="CR58" s="5">
        <v>9.980837963383635</v>
      </c>
      <c r="CS58" s="5">
        <f>D58+(1-(CQ58/110.72))</f>
        <v>9.898111867774567</v>
      </c>
      <c r="CT58" s="5">
        <f>IF(C58=1,CS58,"")</f>
      </c>
      <c r="CU58" s="5">
        <f>IF(C58=0,CS58,"")</f>
        <v>9.898111867774567</v>
      </c>
      <c r="CV58" s="6">
        <v>0</v>
      </c>
      <c r="CW58" s="5">
        <v>53</v>
      </c>
      <c r="CX58" s="5">
        <v>10.939302560194221</v>
      </c>
      <c r="CY58" s="5">
        <f>IF(ISBLANK(BA58),"",BA58-D58)</f>
        <v>0</v>
      </c>
      <c r="CZ58" s="2">
        <f>BC58-(BU58*100)</f>
        <v>-16.800000000000004</v>
      </c>
    </row>
    <row r="59" spans="1:104" ht="15">
      <c r="A59" s="14">
        <v>37421.645833333336</v>
      </c>
      <c r="B59" s="10">
        <v>187</v>
      </c>
      <c r="C59" s="10">
        <v>0</v>
      </c>
      <c r="D59" s="10">
        <v>10</v>
      </c>
      <c r="E59" s="10">
        <v>6</v>
      </c>
      <c r="F59" s="10">
        <v>4</v>
      </c>
      <c r="G59" s="12">
        <v>8</v>
      </c>
      <c r="H59" s="10">
        <v>4</v>
      </c>
      <c r="I59" s="10">
        <v>6</v>
      </c>
      <c r="J59" s="10">
        <v>75</v>
      </c>
      <c r="K59" s="10">
        <v>7</v>
      </c>
      <c r="L59" s="10">
        <v>6</v>
      </c>
      <c r="M59" s="10">
        <v>80</v>
      </c>
      <c r="N59" s="10">
        <v>5</v>
      </c>
      <c r="O59" s="10">
        <v>60</v>
      </c>
      <c r="P59" s="10">
        <v>4</v>
      </c>
      <c r="Q59" s="10">
        <f t="shared" si="30"/>
        <v>2</v>
      </c>
      <c r="R59" s="10">
        <f t="shared" si="31"/>
        <v>0.76</v>
      </c>
      <c r="S59" s="10">
        <f t="shared" si="32"/>
        <v>1.43</v>
      </c>
      <c r="T59" s="10">
        <f t="shared" si="33"/>
        <v>0.92</v>
      </c>
      <c r="U59" s="10">
        <f t="shared" si="34"/>
        <v>0.65</v>
      </c>
      <c r="V59" s="10">
        <f t="shared" si="35"/>
        <v>1.11</v>
      </c>
      <c r="W59" s="10">
        <f t="shared" si="36"/>
        <v>1</v>
      </c>
      <c r="X59" s="10">
        <f t="shared" si="23"/>
        <v>1.02</v>
      </c>
      <c r="Y59" s="10">
        <v>10</v>
      </c>
      <c r="Z59" s="10">
        <v>6</v>
      </c>
      <c r="AA59" s="10">
        <v>4</v>
      </c>
      <c r="AB59" s="10">
        <v>5</v>
      </c>
      <c r="AC59" s="10">
        <v>50</v>
      </c>
      <c r="AD59" s="10">
        <v>8</v>
      </c>
      <c r="AE59" s="10">
        <v>5</v>
      </c>
      <c r="AF59" s="10">
        <v>80</v>
      </c>
      <c r="AG59" s="10">
        <v>6</v>
      </c>
      <c r="AH59" s="10">
        <v>60</v>
      </c>
      <c r="AI59" s="10">
        <v>5</v>
      </c>
      <c r="AJ59" s="10">
        <f t="shared" si="52"/>
        <v>2</v>
      </c>
      <c r="AK59" s="10">
        <f>IF(C59=0,AD59-K59,K59-AD59)</f>
        <v>1</v>
      </c>
      <c r="AL59" s="10">
        <f t="shared" si="24"/>
        <v>1</v>
      </c>
      <c r="AM59" s="10">
        <f>IF(C59=0,AG59-N59,N59-AG59)</f>
        <v>1</v>
      </c>
      <c r="AN59" s="10">
        <f t="shared" si="25"/>
        <v>1</v>
      </c>
      <c r="AO59" s="10">
        <f>IF(C59=0,AF59-M59,M59-AF59)</f>
        <v>0</v>
      </c>
      <c r="AP59" s="10">
        <f>IF(C59=0,AA59-H59,H59-AA59)</f>
        <v>0</v>
      </c>
      <c r="AQ59" s="10">
        <f t="shared" si="37"/>
        <v>1.23</v>
      </c>
      <c r="AR59" s="10">
        <f t="shared" si="38"/>
        <v>1.41</v>
      </c>
      <c r="AS59" s="10">
        <f t="shared" si="39"/>
        <v>0.45</v>
      </c>
      <c r="AT59" s="10">
        <f t="shared" si="40"/>
        <v>-0.13</v>
      </c>
      <c r="AU59" s="10">
        <f t="shared" si="41"/>
        <v>0.58</v>
      </c>
      <c r="AV59" s="10">
        <f t="shared" si="42"/>
        <v>1.11</v>
      </c>
      <c r="AW59" s="10">
        <f t="shared" si="26"/>
        <v>0.68</v>
      </c>
      <c r="AX59" s="10">
        <v>4</v>
      </c>
      <c r="AY59" s="10">
        <v>5</v>
      </c>
      <c r="AZ59" s="10">
        <v>50</v>
      </c>
      <c r="BA59" s="10">
        <v>8</v>
      </c>
      <c r="BB59" s="11">
        <v>5</v>
      </c>
      <c r="BC59" s="10">
        <v>20</v>
      </c>
      <c r="BD59" s="10">
        <v>7</v>
      </c>
      <c r="BE59" s="10">
        <v>15</v>
      </c>
      <c r="BF59" s="10">
        <v>8</v>
      </c>
      <c r="BG59" s="2">
        <f t="shared" si="43"/>
        <v>1</v>
      </c>
      <c r="BH59" s="10">
        <f>IF(V59=0,BA59-AD59,AD59-BA59)</f>
        <v>0</v>
      </c>
      <c r="BI59" s="10">
        <f t="shared" si="27"/>
        <v>0</v>
      </c>
      <c r="BJ59" s="10">
        <f>IF(V59=0,BD59-AG59,AG59-BD59)</f>
        <v>-1</v>
      </c>
      <c r="BK59" s="10">
        <f t="shared" si="28"/>
        <v>1</v>
      </c>
      <c r="BL59" s="10">
        <f>IF(V59=0,BC59-AF59,AF59-BC59)</f>
        <v>60</v>
      </c>
      <c r="BM59" s="10">
        <f>IF(V59=0,AX59-AA59,AA59-AX59)</f>
        <v>0</v>
      </c>
      <c r="BN59" s="10">
        <f t="shared" si="44"/>
        <v>0.75</v>
      </c>
      <c r="BO59" s="10">
        <f t="shared" si="45"/>
        <v>1.31</v>
      </c>
      <c r="BP59" s="10">
        <f t="shared" si="46"/>
        <v>0.25</v>
      </c>
      <c r="BQ59" s="10">
        <f t="shared" si="47"/>
        <v>-0.26</v>
      </c>
      <c r="BR59" s="10">
        <f t="shared" si="48"/>
        <v>0.43</v>
      </c>
      <c r="BS59" s="10">
        <f t="shared" si="49"/>
        <v>-1.25</v>
      </c>
      <c r="BT59" s="10">
        <f t="shared" si="29"/>
        <v>0.1</v>
      </c>
      <c r="BU59" s="5">
        <f>IF(C59=0,PERCENTRANK(CU:CU,CS59),PERCENTRANK(CT:CT,CS59))</f>
        <v>0.89</v>
      </c>
      <c r="BV59" s="5">
        <f>IF(C59=0,PERCENTRANK(SVO!A:A,CS59),PERCENTRANK(SVO!B:B,CS59))</f>
        <v>0.903</v>
      </c>
      <c r="BW59" s="10">
        <v>5</v>
      </c>
      <c r="BX59" s="10">
        <v>2</v>
      </c>
      <c r="BY59" s="10">
        <v>2</v>
      </c>
      <c r="BZ59" s="10">
        <v>5</v>
      </c>
      <c r="CA59" s="10">
        <v>5</v>
      </c>
      <c r="CB59" s="10">
        <v>1</v>
      </c>
      <c r="CC59" s="10">
        <v>4</v>
      </c>
      <c r="CD59" s="10">
        <v>5</v>
      </c>
      <c r="CE59" s="10">
        <v>4</v>
      </c>
      <c r="CF59" s="10">
        <v>1</v>
      </c>
      <c r="CG59" s="10">
        <v>1</v>
      </c>
      <c r="CH59" s="10">
        <v>4</v>
      </c>
      <c r="CI59" s="10">
        <v>1</v>
      </c>
      <c r="CJ59" s="10">
        <v>4</v>
      </c>
      <c r="CK59" s="10">
        <v>1</v>
      </c>
      <c r="CL59" s="10">
        <v>1</v>
      </c>
      <c r="CM59" s="10">
        <v>4</v>
      </c>
      <c r="CN59" s="10">
        <v>1</v>
      </c>
      <c r="CO59" s="16">
        <f t="shared" si="51"/>
        <v>1.5555555555555556</v>
      </c>
      <c r="CP59" s="16">
        <f t="shared" si="50"/>
        <v>4.5</v>
      </c>
      <c r="CQ59" s="5">
        <v>6.281053999999999</v>
      </c>
      <c r="CR59" s="5">
        <v>10.989330980355438</v>
      </c>
      <c r="CS59" s="5">
        <f>D59+(1-(CQ59/110.72))</f>
        <v>10.943270827312139</v>
      </c>
      <c r="CT59" s="5">
        <f>IF(C59=1,CS59,"")</f>
      </c>
      <c r="CU59" s="5">
        <f>IF(C59=0,CS59,"")</f>
        <v>10.943270827312139</v>
      </c>
      <c r="CV59" s="6">
        <v>1</v>
      </c>
      <c r="CW59" s="5">
        <v>66</v>
      </c>
      <c r="CX59" s="5">
        <v>8.979582209807099</v>
      </c>
      <c r="CY59" s="5">
        <f>IF(ISBLANK(BA59),"",BA59-D59)</f>
        <v>-2</v>
      </c>
      <c r="CZ59" s="2">
        <f>BC59-(BU59*100)</f>
        <v>-69</v>
      </c>
    </row>
    <row r="60" spans="1:104" ht="15">
      <c r="A60" s="14">
        <v>37421.645833333336</v>
      </c>
      <c r="B60" s="10">
        <v>188</v>
      </c>
      <c r="C60" s="10">
        <v>0</v>
      </c>
      <c r="D60" s="10">
        <v>9</v>
      </c>
      <c r="E60" s="10">
        <v>7.4</v>
      </c>
      <c r="F60" s="10">
        <v>2</v>
      </c>
      <c r="G60" s="12">
        <v>6</v>
      </c>
      <c r="H60" s="10">
        <v>2</v>
      </c>
      <c r="I60" s="10">
        <v>6</v>
      </c>
      <c r="J60" s="10">
        <v>50</v>
      </c>
      <c r="K60" s="10">
        <v>9</v>
      </c>
      <c r="L60" s="10">
        <v>5</v>
      </c>
      <c r="M60" s="10">
        <v>60</v>
      </c>
      <c r="N60" s="10">
        <v>8</v>
      </c>
      <c r="O60" s="10">
        <v>50</v>
      </c>
      <c r="P60" s="10">
        <v>7</v>
      </c>
      <c r="Q60" s="10">
        <f t="shared" si="30"/>
        <v>1</v>
      </c>
      <c r="R60" s="10">
        <f t="shared" si="31"/>
        <v>0.22</v>
      </c>
      <c r="S60" s="10">
        <f t="shared" si="32"/>
        <v>-0.2</v>
      </c>
      <c r="T60" s="10">
        <f t="shared" si="33"/>
        <v>0.92</v>
      </c>
      <c r="U60" s="10">
        <f t="shared" si="34"/>
        <v>-0.67</v>
      </c>
      <c r="V60" s="10">
        <f t="shared" si="35"/>
        <v>0.29</v>
      </c>
      <c r="W60" s="10">
        <f t="shared" si="36"/>
        <v>-0.07</v>
      </c>
      <c r="X60" s="10">
        <f t="shared" si="23"/>
        <v>0.05</v>
      </c>
      <c r="Y60" s="10">
        <v>9</v>
      </c>
      <c r="Z60" s="10">
        <v>7.4</v>
      </c>
      <c r="AA60" s="10">
        <v>2</v>
      </c>
      <c r="AB60" s="10">
        <v>6</v>
      </c>
      <c r="AC60" s="10">
        <v>43</v>
      </c>
      <c r="AD60" s="10">
        <v>8</v>
      </c>
      <c r="AE60" s="10">
        <v>4</v>
      </c>
      <c r="AF60" s="10">
        <v>50</v>
      </c>
      <c r="AG60" s="10">
        <v>8</v>
      </c>
      <c r="AH60" s="10">
        <v>50</v>
      </c>
      <c r="AI60" s="10">
        <v>6</v>
      </c>
      <c r="AJ60" s="10">
        <f t="shared" si="52"/>
        <v>0</v>
      </c>
      <c r="AK60" s="10">
        <f>IF(C60=0,AD60-K60,K60-AD60)</f>
        <v>-1</v>
      </c>
      <c r="AL60" s="10">
        <f t="shared" si="24"/>
        <v>1</v>
      </c>
      <c r="AM60" s="10">
        <f>IF(C60=0,AG60-N60,N60-AG60)</f>
        <v>0</v>
      </c>
      <c r="AN60" s="10">
        <f t="shared" si="25"/>
        <v>0</v>
      </c>
      <c r="AO60" s="10">
        <f>IF(C60=0,AF60-M60,M60-AF60)</f>
        <v>-10</v>
      </c>
      <c r="AP60" s="10">
        <f>IF(C60=0,AA60-H60,H60-AA60)</f>
        <v>0</v>
      </c>
      <c r="AQ60" s="10">
        <f t="shared" si="37"/>
        <v>0.09</v>
      </c>
      <c r="AR60" s="10">
        <f t="shared" si="38"/>
        <v>-0.05</v>
      </c>
      <c r="AS60" s="10">
        <f t="shared" si="39"/>
        <v>0.97</v>
      </c>
      <c r="AT60" s="10">
        <f t="shared" si="40"/>
        <v>-0.39</v>
      </c>
      <c r="AU60" s="10">
        <f t="shared" si="41"/>
        <v>0.01</v>
      </c>
      <c r="AV60" s="10">
        <f t="shared" si="42"/>
        <v>-0.07</v>
      </c>
      <c r="AW60" s="10">
        <f t="shared" si="26"/>
        <v>0.09</v>
      </c>
      <c r="AX60" s="10">
        <v>2</v>
      </c>
      <c r="AY60" s="10">
        <v>5</v>
      </c>
      <c r="AZ60" s="10">
        <v>50</v>
      </c>
      <c r="BA60" s="10">
        <v>9</v>
      </c>
      <c r="BB60" s="11">
        <v>5</v>
      </c>
      <c r="BC60" s="10">
        <v>50</v>
      </c>
      <c r="BD60" s="10">
        <v>9</v>
      </c>
      <c r="BE60" s="10">
        <v>50</v>
      </c>
      <c r="BF60" s="10">
        <v>8</v>
      </c>
      <c r="BG60" s="2">
        <f t="shared" si="43"/>
        <v>0</v>
      </c>
      <c r="BH60" s="10">
        <f>IF(V60=0,BA60-AD60,AD60-BA60)</f>
        <v>-1</v>
      </c>
      <c r="BI60" s="10">
        <f t="shared" si="27"/>
        <v>1</v>
      </c>
      <c r="BJ60" s="10">
        <f>IF(V60=0,BD60-AG60,AG60-BD60)</f>
        <v>-1</v>
      </c>
      <c r="BK60" s="10">
        <f t="shared" si="28"/>
        <v>1</v>
      </c>
      <c r="BL60" s="10">
        <f>IF(V60=0,BC60-AF60,AF60-BC60)</f>
        <v>0</v>
      </c>
      <c r="BM60" s="10">
        <f>IF(V60=0,AX60-AA60,AA60-AX60)</f>
        <v>0</v>
      </c>
      <c r="BN60" s="10">
        <f t="shared" si="44"/>
        <v>-0.15</v>
      </c>
      <c r="BO60" s="10">
        <f t="shared" si="45"/>
        <v>-0.15</v>
      </c>
      <c r="BP60" s="10">
        <f t="shared" si="46"/>
        <v>0.25</v>
      </c>
      <c r="BQ60" s="10">
        <f t="shared" si="47"/>
        <v>-0.26</v>
      </c>
      <c r="BR60" s="10">
        <f t="shared" si="48"/>
        <v>0.43</v>
      </c>
      <c r="BS60" s="10">
        <f t="shared" si="49"/>
        <v>-0.12</v>
      </c>
      <c r="BT60" s="10">
        <f t="shared" si="29"/>
        <v>0.03</v>
      </c>
      <c r="BU60" s="5">
        <f>IF(C60=0,PERCENTRANK(CU:CU,CS60),PERCENTRANK(CT:CT,CS60))</f>
        <v>0.609</v>
      </c>
      <c r="BV60" s="5">
        <f>IF(C60=0,PERCENTRANK(SVO!A:A,CS60),PERCENTRANK(SVO!B:B,CS60))</f>
        <v>0.667</v>
      </c>
      <c r="BW60" s="10">
        <v>4</v>
      </c>
      <c r="BX60" s="10">
        <v>1</v>
      </c>
      <c r="BY60" s="10">
        <v>1</v>
      </c>
      <c r="BZ60" s="10">
        <v>4</v>
      </c>
      <c r="CA60" s="10">
        <v>1</v>
      </c>
      <c r="CB60" s="10">
        <v>2</v>
      </c>
      <c r="CC60" s="10">
        <v>1</v>
      </c>
      <c r="CD60" s="10">
        <v>2</v>
      </c>
      <c r="CE60" s="10">
        <v>4</v>
      </c>
      <c r="CF60" s="10">
        <v>1</v>
      </c>
      <c r="CG60" s="10">
        <v>1</v>
      </c>
      <c r="CH60" s="10">
        <v>3</v>
      </c>
      <c r="CI60" s="10">
        <v>1</v>
      </c>
      <c r="CJ60" s="10">
        <v>5</v>
      </c>
      <c r="CK60" s="10">
        <v>1</v>
      </c>
      <c r="CL60" s="10">
        <v>3</v>
      </c>
      <c r="CM60" s="10">
        <v>2</v>
      </c>
      <c r="CN60" s="10">
        <v>1</v>
      </c>
      <c r="CO60" s="16">
        <f t="shared" si="51"/>
        <v>1.1111111111111112</v>
      </c>
      <c r="CP60" s="16">
        <f t="shared" si="50"/>
        <v>3.125</v>
      </c>
      <c r="CQ60" s="5">
        <v>4.881053999999999</v>
      </c>
      <c r="CR60" s="5">
        <v>9.991709025107543</v>
      </c>
      <c r="CS60" s="5">
        <f>D60+(1-(CQ60/110.72))</f>
        <v>9.95591533598266</v>
      </c>
      <c r="CT60" s="5">
        <f>IF(C60=1,CS60,"")</f>
      </c>
      <c r="CU60" s="5">
        <f>IF(C60=0,CS60,"")</f>
        <v>9.95591533598266</v>
      </c>
      <c r="CV60" s="6">
        <v>1</v>
      </c>
      <c r="CW60" s="5">
        <v>3</v>
      </c>
      <c r="CX60" s="5">
        <v>8.961680143312487</v>
      </c>
      <c r="CY60" s="5">
        <f>IF(ISBLANK(BA60),"",BA60-D60)</f>
        <v>0</v>
      </c>
      <c r="CZ60" s="2">
        <f>BC60-(BU60*100)</f>
        <v>-10.899999999999999</v>
      </c>
    </row>
    <row r="61" spans="1:104" ht="15">
      <c r="A61" s="14">
        <v>37421.645833333336</v>
      </c>
      <c r="B61" s="10">
        <v>189</v>
      </c>
      <c r="C61" s="10">
        <v>1</v>
      </c>
      <c r="D61" s="10">
        <v>6</v>
      </c>
      <c r="E61" s="10">
        <v>8</v>
      </c>
      <c r="F61" s="10">
        <v>4</v>
      </c>
      <c r="G61" s="12">
        <v>8</v>
      </c>
      <c r="H61" s="10">
        <v>3</v>
      </c>
      <c r="I61" s="10">
        <v>6</v>
      </c>
      <c r="J61" s="10">
        <v>75</v>
      </c>
      <c r="K61" s="10">
        <v>8</v>
      </c>
      <c r="L61" s="10">
        <v>6</v>
      </c>
      <c r="M61" s="10">
        <v>90</v>
      </c>
      <c r="N61" s="10">
        <v>6</v>
      </c>
      <c r="O61" s="10">
        <v>50</v>
      </c>
      <c r="P61" s="10">
        <v>5</v>
      </c>
      <c r="Q61" s="10">
        <f t="shared" si="30"/>
        <v>2</v>
      </c>
      <c r="R61" s="10">
        <f t="shared" si="31"/>
        <v>0.76</v>
      </c>
      <c r="S61" s="10">
        <f t="shared" si="32"/>
        <v>0.62</v>
      </c>
      <c r="T61" s="10">
        <f t="shared" si="33"/>
        <v>0.92</v>
      </c>
      <c r="U61" s="10">
        <f t="shared" si="34"/>
        <v>0.65</v>
      </c>
      <c r="V61" s="10">
        <f t="shared" si="35"/>
        <v>1.11</v>
      </c>
      <c r="W61" s="10">
        <f t="shared" si="36"/>
        <v>1.53</v>
      </c>
      <c r="X61" s="10">
        <f t="shared" si="23"/>
        <v>0.97</v>
      </c>
      <c r="Y61" s="10">
        <v>6</v>
      </c>
      <c r="Z61" s="10">
        <v>8</v>
      </c>
      <c r="AA61" s="10">
        <v>3</v>
      </c>
      <c r="AB61" s="10">
        <v>6</v>
      </c>
      <c r="AC61" s="10">
        <v>75</v>
      </c>
      <c r="AD61" s="10"/>
      <c r="AE61" s="10">
        <v>5</v>
      </c>
      <c r="AF61" s="10">
        <v>80</v>
      </c>
      <c r="AG61" s="10">
        <v>5</v>
      </c>
      <c r="AH61" s="10">
        <v>60</v>
      </c>
      <c r="AI61" s="10">
        <v>4</v>
      </c>
      <c r="AJ61" s="10"/>
      <c r="AK61" s="10">
        <f>IF(C61=0,AD61-K61,K61-AD61)</f>
        <v>8</v>
      </c>
      <c r="AL61" s="10">
        <f t="shared" si="24"/>
        <v>8</v>
      </c>
      <c r="AM61" s="10">
        <f>IF(C61=0,AG61-N61,N61-AG61)</f>
        <v>1</v>
      </c>
      <c r="AN61" s="10">
        <f t="shared" si="25"/>
        <v>1</v>
      </c>
      <c r="AO61" s="10">
        <f>IF(C61=0,AF61-M61,M61-AF61)</f>
        <v>10</v>
      </c>
      <c r="AP61" s="10">
        <f>IF(C61=0,AA61-H61,H61-AA61)</f>
        <v>0</v>
      </c>
      <c r="AQ61" s="10">
        <f t="shared" si="37"/>
        <v>0.09</v>
      </c>
      <c r="AR61" s="10">
        <f t="shared" si="38"/>
        <v>0.68</v>
      </c>
      <c r="AS61" s="10">
        <f t="shared" si="39"/>
        <v>0.97</v>
      </c>
      <c r="AT61" s="10">
        <f t="shared" si="40"/>
        <v>0.77</v>
      </c>
      <c r="AU61" s="10">
        <f t="shared" si="41"/>
        <v>0.58</v>
      </c>
      <c r="AV61" s="10">
        <f t="shared" si="42"/>
        <v>1.11</v>
      </c>
      <c r="AW61" s="10">
        <f t="shared" si="26"/>
        <v>0.82</v>
      </c>
      <c r="AX61" s="10">
        <v>4</v>
      </c>
      <c r="AY61" s="10">
        <v>7</v>
      </c>
      <c r="AZ61" s="10">
        <v>100</v>
      </c>
      <c r="BA61" s="10"/>
      <c r="BB61" s="11">
        <v>7</v>
      </c>
      <c r="BC61" s="10">
        <v>95</v>
      </c>
      <c r="BD61" s="10">
        <v>2</v>
      </c>
      <c r="BE61" s="10">
        <v>60</v>
      </c>
      <c r="BF61" s="10">
        <v>2</v>
      </c>
      <c r="BG61" s="2">
        <f t="shared" si="43"/>
        <v>-2</v>
      </c>
      <c r="BH61" s="10">
        <f>IF(V61=0,BA61-AD61,AD61-BA61)</f>
        <v>0</v>
      </c>
      <c r="BI61" s="10">
        <f t="shared" si="27"/>
        <v>0</v>
      </c>
      <c r="BJ61" s="10">
        <f>IF(V61=0,BD61-AG61,AG61-BD61)</f>
        <v>3</v>
      </c>
      <c r="BK61" s="10">
        <f t="shared" si="28"/>
        <v>3</v>
      </c>
      <c r="BL61" s="10">
        <f>IF(V61=0,BC61-AF61,AF61-BC61)</f>
        <v>-15</v>
      </c>
      <c r="BM61" s="10">
        <f>IF(V61=0,AX61-AA61,AA61-AX61)</f>
        <v>-1</v>
      </c>
      <c r="BN61" s="10">
        <f t="shared" si="44"/>
        <v>-1.94</v>
      </c>
      <c r="BO61" s="10">
        <f t="shared" si="45"/>
        <v>1.31</v>
      </c>
      <c r="BP61" s="10">
        <f t="shared" si="46"/>
        <v>1.41</v>
      </c>
      <c r="BQ61" s="10">
        <f t="shared" si="47"/>
        <v>1.66</v>
      </c>
      <c r="BR61" s="10">
        <f t="shared" si="48"/>
        <v>1.69</v>
      </c>
      <c r="BS61" s="10">
        <f t="shared" si="49"/>
        <v>1.58</v>
      </c>
      <c r="BT61" s="10">
        <f t="shared" si="29"/>
        <v>1.53</v>
      </c>
      <c r="BU61" s="5">
        <f>IF(C61=0,PERCENTRANK(CU:CU,CS61),PERCENTRANK(CT:CT,CS61))</f>
        <v>1</v>
      </c>
      <c r="BV61" s="5">
        <v>1</v>
      </c>
      <c r="BW61" s="10">
        <v>4</v>
      </c>
      <c r="BX61" s="10">
        <v>3</v>
      </c>
      <c r="BY61" s="10">
        <v>2</v>
      </c>
      <c r="BZ61" s="10">
        <v>3</v>
      </c>
      <c r="CA61" s="10">
        <v>3</v>
      </c>
      <c r="CB61" s="10">
        <v>1</v>
      </c>
      <c r="CC61" s="10">
        <v>2</v>
      </c>
      <c r="CD61" s="10">
        <v>3</v>
      </c>
      <c r="CE61" s="10">
        <v>4</v>
      </c>
      <c r="CF61" s="10">
        <v>2</v>
      </c>
      <c r="CG61" s="10">
        <v>1</v>
      </c>
      <c r="CH61" s="10">
        <v>4</v>
      </c>
      <c r="CI61" s="10">
        <v>1</v>
      </c>
      <c r="CJ61" s="10">
        <v>4</v>
      </c>
      <c r="CK61" s="10">
        <v>2</v>
      </c>
      <c r="CL61" s="10">
        <v>2</v>
      </c>
      <c r="CM61" s="10">
        <v>3</v>
      </c>
      <c r="CN61" s="10">
        <v>1</v>
      </c>
      <c r="CO61" s="16">
        <f t="shared" si="51"/>
        <v>1.6666666666666667</v>
      </c>
      <c r="CP61" s="16">
        <f t="shared" si="50"/>
        <v>3.5</v>
      </c>
      <c r="CQ61" s="5">
        <v>4.281053999999999</v>
      </c>
      <c r="CR61" s="5">
        <v>6.992728187144159</v>
      </c>
      <c r="CS61" s="5">
        <f>D61+(1-(CQ61/110.72))</f>
        <v>6.961334411127168</v>
      </c>
      <c r="CT61" s="5">
        <f>IF(C61=1,CS61,"")</f>
        <v>6.961334411127168</v>
      </c>
      <c r="CU61" s="5">
        <f>IF(C61=0,CS61,"")</f>
      </c>
      <c r="CV61" s="6">
        <v>1</v>
      </c>
      <c r="CW61" s="5">
        <v>44</v>
      </c>
      <c r="CX61" s="5">
        <v>1.9795822098070994</v>
      </c>
      <c r="CY61" s="5">
        <f>IF(ISBLANK(BA61),"",BA61-D61)</f>
      </c>
      <c r="CZ61" s="2">
        <f>BC61-(BU61*100)</f>
        <v>-5</v>
      </c>
    </row>
    <row r="62" spans="1:104" ht="15">
      <c r="A62" s="14">
        <v>37421.708333333336</v>
      </c>
      <c r="B62" s="10">
        <v>191</v>
      </c>
      <c r="C62" s="10">
        <v>0</v>
      </c>
      <c r="D62" s="10">
        <v>8</v>
      </c>
      <c r="E62" s="10">
        <v>15</v>
      </c>
      <c r="F62" s="10">
        <v>3</v>
      </c>
      <c r="G62" s="12">
        <v>1</v>
      </c>
      <c r="H62" s="10">
        <v>0</v>
      </c>
      <c r="I62" s="10">
        <v>4</v>
      </c>
      <c r="J62" s="10">
        <v>50</v>
      </c>
      <c r="K62" s="10">
        <v>5</v>
      </c>
      <c r="L62" s="10">
        <v>4</v>
      </c>
      <c r="M62" s="10">
        <v>50</v>
      </c>
      <c r="N62" s="10">
        <v>5</v>
      </c>
      <c r="O62" s="10">
        <v>50</v>
      </c>
      <c r="P62" s="10">
        <v>5</v>
      </c>
      <c r="Q62" s="10">
        <f t="shared" si="30"/>
        <v>0</v>
      </c>
      <c r="R62" s="10">
        <f t="shared" si="31"/>
        <v>-0.31</v>
      </c>
      <c r="S62" s="10">
        <f t="shared" si="32"/>
        <v>-1.83</v>
      </c>
      <c r="T62" s="10">
        <f t="shared" si="33"/>
        <v>-0.63</v>
      </c>
      <c r="U62" s="10">
        <f t="shared" si="34"/>
        <v>-0.67</v>
      </c>
      <c r="V62" s="10">
        <f t="shared" si="35"/>
        <v>-0.53</v>
      </c>
      <c r="W62" s="10">
        <f t="shared" si="36"/>
        <v>-0.6</v>
      </c>
      <c r="X62" s="10">
        <f t="shared" si="23"/>
        <v>-0.85</v>
      </c>
      <c r="Y62" s="10">
        <v>8</v>
      </c>
      <c r="Z62" s="10">
        <v>15</v>
      </c>
      <c r="AA62" s="10">
        <v>0</v>
      </c>
      <c r="AB62" s="10">
        <v>4</v>
      </c>
      <c r="AC62" s="10">
        <v>50</v>
      </c>
      <c r="AD62" s="10">
        <v>10</v>
      </c>
      <c r="AE62" s="10">
        <v>4</v>
      </c>
      <c r="AF62" s="10">
        <v>50</v>
      </c>
      <c r="AG62" s="10">
        <v>10</v>
      </c>
      <c r="AH62" s="10">
        <v>50</v>
      </c>
      <c r="AI62" s="10">
        <v>10</v>
      </c>
      <c r="AJ62" s="10">
        <f aca="true" t="shared" si="53" ref="AJ62:AJ82">AD62-AG62</f>
        <v>0</v>
      </c>
      <c r="AK62" s="10">
        <f>IF(C62=0,AD62-K62,K62-AD62)</f>
        <v>5</v>
      </c>
      <c r="AL62" s="10">
        <f t="shared" si="24"/>
        <v>5</v>
      </c>
      <c r="AM62" s="10">
        <f>IF(C62=0,AG62-N62,N62-AG62)</f>
        <v>5</v>
      </c>
      <c r="AN62" s="10">
        <f t="shared" si="25"/>
        <v>5</v>
      </c>
      <c r="AO62" s="10">
        <f>IF(C62=0,AF62-M62,M62-AF62)</f>
        <v>0</v>
      </c>
      <c r="AP62" s="10">
        <f>IF(C62=0,AA62-H62,H62-AA62)</f>
        <v>0</v>
      </c>
      <c r="AQ62" s="10">
        <f t="shared" si="37"/>
        <v>0.09</v>
      </c>
      <c r="AR62" s="10">
        <f t="shared" si="38"/>
        <v>-1.52</v>
      </c>
      <c r="AS62" s="10">
        <f t="shared" si="39"/>
        <v>-0.08</v>
      </c>
      <c r="AT62" s="10">
        <f t="shared" si="40"/>
        <v>-0.13</v>
      </c>
      <c r="AU62" s="10">
        <f t="shared" si="41"/>
        <v>0.01</v>
      </c>
      <c r="AV62" s="10">
        <f t="shared" si="42"/>
        <v>-0.07</v>
      </c>
      <c r="AW62" s="10">
        <f t="shared" si="26"/>
        <v>-0.36</v>
      </c>
      <c r="AX62" s="10">
        <v>3</v>
      </c>
      <c r="AY62" s="10">
        <v>6</v>
      </c>
      <c r="AZ62" s="10">
        <v>77</v>
      </c>
      <c r="BA62" s="10">
        <v>10</v>
      </c>
      <c r="BB62" s="11">
        <v>6</v>
      </c>
      <c r="BC62" s="10">
        <v>80</v>
      </c>
      <c r="BD62" s="10">
        <v>9</v>
      </c>
      <c r="BE62" s="10">
        <v>50</v>
      </c>
      <c r="BF62" s="10">
        <v>9</v>
      </c>
      <c r="BG62" s="2">
        <f t="shared" si="43"/>
        <v>1</v>
      </c>
      <c r="BH62" s="10">
        <f>IF(V62=0,BA62-AD62,AD62-BA62)</f>
        <v>0</v>
      </c>
      <c r="BI62" s="10">
        <f t="shared" si="27"/>
        <v>0</v>
      </c>
      <c r="BJ62" s="10">
        <f>IF(V62=0,BD62-AG62,AG62-BD62)</f>
        <v>1</v>
      </c>
      <c r="BK62" s="10">
        <f t="shared" si="28"/>
        <v>1</v>
      </c>
      <c r="BL62" s="10">
        <f>IF(V62=0,BC62-AF62,AF62-BC62)</f>
        <v>-30</v>
      </c>
      <c r="BM62" s="10">
        <f>IF(V62=0,AX62-AA62,AA62-AX62)</f>
        <v>-3</v>
      </c>
      <c r="BN62" s="10">
        <f t="shared" si="44"/>
        <v>0.75</v>
      </c>
      <c r="BO62" s="10">
        <f t="shared" si="45"/>
        <v>0.58</v>
      </c>
      <c r="BP62" s="10">
        <f t="shared" si="46"/>
        <v>0.83</v>
      </c>
      <c r="BQ62" s="10">
        <f t="shared" si="47"/>
        <v>0.78</v>
      </c>
      <c r="BR62" s="10">
        <f t="shared" si="48"/>
        <v>1.06</v>
      </c>
      <c r="BS62" s="10">
        <f t="shared" si="49"/>
        <v>1.01</v>
      </c>
      <c r="BT62" s="10">
        <f t="shared" si="29"/>
        <v>0.85</v>
      </c>
      <c r="BU62" s="5">
        <f>IF(C62=0,PERCENTRANK(CU:CU,CS62),PERCENTRANK(CT:CT,CS62))</f>
        <v>0.312</v>
      </c>
      <c r="BV62" s="5">
        <f>IF(C62=0,PERCENTRANK(SVO!A:A,CS62),PERCENTRANK(SVO!B:B,CS62))</f>
        <v>0.267</v>
      </c>
      <c r="BW62" s="10">
        <v>2</v>
      </c>
      <c r="BX62" s="10">
        <v>1</v>
      </c>
      <c r="BY62" s="10">
        <v>1</v>
      </c>
      <c r="BZ62" s="10">
        <v>1</v>
      </c>
      <c r="CA62" s="10">
        <v>1</v>
      </c>
      <c r="CB62" s="10">
        <v>1</v>
      </c>
      <c r="CC62" s="10">
        <v>1</v>
      </c>
      <c r="CD62" s="10">
        <v>2</v>
      </c>
      <c r="CE62" s="10">
        <v>1</v>
      </c>
      <c r="CF62" s="10">
        <v>1</v>
      </c>
      <c r="CG62" s="10">
        <v>1</v>
      </c>
      <c r="CH62" s="10">
        <v>1</v>
      </c>
      <c r="CI62" s="10">
        <v>1</v>
      </c>
      <c r="CJ62" s="10">
        <v>1</v>
      </c>
      <c r="CK62" s="10">
        <v>1</v>
      </c>
      <c r="CL62" s="10">
        <v>1</v>
      </c>
      <c r="CM62" s="10">
        <v>1</v>
      </c>
      <c r="CN62" s="10">
        <v>1</v>
      </c>
      <c r="CO62" s="16">
        <f t="shared" si="51"/>
        <v>1</v>
      </c>
      <c r="CP62" s="16">
        <f t="shared" si="50"/>
        <v>1.25</v>
      </c>
      <c r="CQ62" s="5">
        <v>2.7189460000000008</v>
      </c>
      <c r="CR62" s="5">
        <v>8.995381589095317</v>
      </c>
      <c r="CS62" s="5">
        <f>D62+(1-(CQ62/110.72))</f>
        <v>8.975443045520231</v>
      </c>
      <c r="CT62" s="5">
        <f>IF(C62=1,CS62,"")</f>
      </c>
      <c r="CU62" s="5">
        <f>IF(C62=0,CS62,"")</f>
        <v>8.975443045520231</v>
      </c>
      <c r="CV62" s="6">
        <v>0</v>
      </c>
      <c r="CW62" s="5">
        <v>68</v>
      </c>
      <c r="CX62" s="5">
        <v>9.214824797935348</v>
      </c>
      <c r="CY62" s="5">
        <f>IF(ISBLANK(BA62),"",BA62-D62)</f>
        <v>2</v>
      </c>
      <c r="CZ62" s="2">
        <f>BC62-(BU62*100)</f>
        <v>48.8</v>
      </c>
    </row>
    <row r="63" spans="1:104" ht="15">
      <c r="A63" s="14">
        <v>37421.708333333336</v>
      </c>
      <c r="B63" s="10">
        <v>192</v>
      </c>
      <c r="C63" s="10">
        <v>1</v>
      </c>
      <c r="D63" s="10">
        <v>1</v>
      </c>
      <c r="E63" s="10">
        <v>0.075</v>
      </c>
      <c r="F63" s="10">
        <v>0.5</v>
      </c>
      <c r="G63" s="12">
        <v>4.5</v>
      </c>
      <c r="H63" s="10">
        <v>1</v>
      </c>
      <c r="I63" s="10">
        <v>3</v>
      </c>
      <c r="J63" s="10">
        <v>50</v>
      </c>
      <c r="K63" s="10">
        <v>2</v>
      </c>
      <c r="L63" s="10">
        <v>4</v>
      </c>
      <c r="M63" s="10">
        <v>50</v>
      </c>
      <c r="N63" s="10">
        <v>2</v>
      </c>
      <c r="O63" s="10">
        <v>40</v>
      </c>
      <c r="P63" s="10">
        <v>3</v>
      </c>
      <c r="Q63" s="10">
        <f t="shared" si="30"/>
        <v>0</v>
      </c>
      <c r="R63" s="10">
        <f t="shared" si="31"/>
        <v>-0.31</v>
      </c>
      <c r="S63" s="10">
        <f t="shared" si="32"/>
        <v>-1.01</v>
      </c>
      <c r="T63" s="10">
        <f t="shared" si="33"/>
        <v>-1.4</v>
      </c>
      <c r="U63" s="10">
        <f t="shared" si="34"/>
        <v>-0.67</v>
      </c>
      <c r="V63" s="10">
        <f t="shared" si="35"/>
        <v>-0.53</v>
      </c>
      <c r="W63" s="10">
        <f t="shared" si="36"/>
        <v>-0.6</v>
      </c>
      <c r="X63" s="10">
        <f t="shared" si="23"/>
        <v>-0.84</v>
      </c>
      <c r="Y63" s="10">
        <v>1</v>
      </c>
      <c r="Z63" s="10">
        <v>0.075</v>
      </c>
      <c r="AA63" s="10">
        <v>0</v>
      </c>
      <c r="AB63" s="10">
        <v>2</v>
      </c>
      <c r="AC63" s="10">
        <v>2</v>
      </c>
      <c r="AD63" s="10">
        <v>1</v>
      </c>
      <c r="AE63" s="10">
        <v>1</v>
      </c>
      <c r="AF63" s="10">
        <v>5</v>
      </c>
      <c r="AG63" s="10">
        <v>3</v>
      </c>
      <c r="AH63" s="10">
        <v>40</v>
      </c>
      <c r="AI63" s="10">
        <v>3</v>
      </c>
      <c r="AJ63" s="10">
        <f t="shared" si="53"/>
        <v>-2</v>
      </c>
      <c r="AK63" s="10">
        <f>IF(C63=0,AD63-K63,K63-AD63)</f>
        <v>1</v>
      </c>
      <c r="AL63" s="10">
        <f t="shared" si="24"/>
        <v>1</v>
      </c>
      <c r="AM63" s="10">
        <f>IF(C63=0,AG63-N63,N63-AG63)</f>
        <v>-1</v>
      </c>
      <c r="AN63" s="10">
        <f t="shared" si="25"/>
        <v>1</v>
      </c>
      <c r="AO63" s="10">
        <f>IF(C63=0,AF63-M63,M63-AF63)</f>
        <v>45</v>
      </c>
      <c r="AP63" s="10">
        <f>IF(C63=0,AA63-H63,H63-AA63)</f>
        <v>1</v>
      </c>
      <c r="AQ63" s="10">
        <f t="shared" si="37"/>
        <v>-1.04</v>
      </c>
      <c r="AR63" s="10">
        <f t="shared" si="38"/>
        <v>-1.52</v>
      </c>
      <c r="AS63" s="10">
        <f t="shared" si="39"/>
        <v>-1.12</v>
      </c>
      <c r="AT63" s="10">
        <f t="shared" si="40"/>
        <v>-1.87</v>
      </c>
      <c r="AU63" s="10">
        <f t="shared" si="41"/>
        <v>-1.68</v>
      </c>
      <c r="AV63" s="10">
        <f t="shared" si="42"/>
        <v>-1.84</v>
      </c>
      <c r="AW63" s="10">
        <f t="shared" si="26"/>
        <v>-1.61</v>
      </c>
      <c r="AX63" s="10">
        <v>0.5</v>
      </c>
      <c r="AY63" s="10">
        <v>3</v>
      </c>
      <c r="AZ63" s="10">
        <v>18</v>
      </c>
      <c r="BA63" s="10">
        <v>1</v>
      </c>
      <c r="BB63" s="11">
        <v>2</v>
      </c>
      <c r="BC63" s="10">
        <v>14</v>
      </c>
      <c r="BD63" s="10">
        <v>2</v>
      </c>
      <c r="BE63" s="10">
        <v>55</v>
      </c>
      <c r="BF63" s="10">
        <v>1</v>
      </c>
      <c r="BG63" s="2">
        <f t="shared" si="43"/>
        <v>-1</v>
      </c>
      <c r="BH63" s="10">
        <f>IF(V63=0,BA63-AD63,AD63-BA63)</f>
        <v>0</v>
      </c>
      <c r="BI63" s="10">
        <f t="shared" si="27"/>
        <v>0</v>
      </c>
      <c r="BJ63" s="10">
        <f>IF(V63=0,BD63-AG63,AG63-BD63)</f>
        <v>1</v>
      </c>
      <c r="BK63" s="10">
        <f t="shared" si="28"/>
        <v>1</v>
      </c>
      <c r="BL63" s="10">
        <f>IF(V63=0,BC63-AF63,AF63-BC63)</f>
        <v>-9</v>
      </c>
      <c r="BM63" s="10">
        <f>IF(V63=0,AX63-AA63,AA63-AX63)</f>
        <v>-0.5</v>
      </c>
      <c r="BN63" s="10">
        <f t="shared" si="44"/>
        <v>-1.04</v>
      </c>
      <c r="BO63" s="10">
        <f t="shared" si="45"/>
        <v>-1.25</v>
      </c>
      <c r="BP63" s="10">
        <f t="shared" si="46"/>
        <v>-0.91</v>
      </c>
      <c r="BQ63" s="10">
        <f t="shared" si="47"/>
        <v>-1.49</v>
      </c>
      <c r="BR63" s="10">
        <f t="shared" si="48"/>
        <v>-1.47</v>
      </c>
      <c r="BS63" s="10">
        <f t="shared" si="49"/>
        <v>-1.48</v>
      </c>
      <c r="BT63" s="10">
        <f t="shared" si="29"/>
        <v>-1.32</v>
      </c>
      <c r="BU63" s="5">
        <f>IF(C63=0,PERCENTRANK(CU:CU,CS63),PERCENTRANK(CT:CT,CS63))</f>
        <v>0.354</v>
      </c>
      <c r="BV63" s="5">
        <f>IF(C63=0,PERCENTRANK(SVO!A:A,CS63),PERCENTRANK(SVO!B:B,CS63))</f>
        <v>0.219</v>
      </c>
      <c r="BW63" s="10">
        <v>4</v>
      </c>
      <c r="BX63" s="10">
        <v>1</v>
      </c>
      <c r="BY63" s="10">
        <v>1</v>
      </c>
      <c r="BZ63" s="10">
        <v>1</v>
      </c>
      <c r="CA63" s="10">
        <v>2</v>
      </c>
      <c r="CB63" s="10">
        <v>1</v>
      </c>
      <c r="CC63" s="10">
        <v>1</v>
      </c>
      <c r="CD63" s="10">
        <v>1</v>
      </c>
      <c r="CE63" s="10">
        <v>1</v>
      </c>
      <c r="CF63" s="10">
        <v>1</v>
      </c>
      <c r="CG63" s="10">
        <v>1</v>
      </c>
      <c r="CH63" s="10">
        <v>2</v>
      </c>
      <c r="CI63" s="10">
        <v>1</v>
      </c>
      <c r="CJ63" s="10">
        <v>2</v>
      </c>
      <c r="CK63" s="10">
        <v>1</v>
      </c>
      <c r="CL63" s="10">
        <v>1</v>
      </c>
      <c r="CM63" s="10">
        <v>2</v>
      </c>
      <c r="CN63" s="10">
        <v>1</v>
      </c>
      <c r="CO63" s="16">
        <f t="shared" si="51"/>
        <v>1</v>
      </c>
      <c r="CP63" s="16">
        <f t="shared" si="50"/>
        <v>1.875</v>
      </c>
      <c r="CQ63" s="5">
        <v>12.206054</v>
      </c>
      <c r="CR63" s="5">
        <v>1.979266755243851</v>
      </c>
      <c r="CS63" s="5">
        <f>D63+(1-(CQ63/110.72))</f>
        <v>1.8897574602601157</v>
      </c>
      <c r="CT63" s="5">
        <f>IF(C63=1,CS63,"")</f>
        <v>1.8897574602601157</v>
      </c>
      <c r="CU63" s="5">
        <f>IF(C63=0,CS63,"")</f>
      </c>
      <c r="CV63" s="6">
        <v>1</v>
      </c>
      <c r="CW63" s="5">
        <v>71</v>
      </c>
      <c r="CX63" s="5">
        <v>1.6623764603006548</v>
      </c>
      <c r="CY63" s="5">
        <f>IF(ISBLANK(BA63),"",BA63-D63)</f>
        <v>0</v>
      </c>
      <c r="CZ63" s="2">
        <f>BC63-(BU63*100)</f>
        <v>-21.4</v>
      </c>
    </row>
    <row r="64" spans="1:104" ht="15">
      <c r="A64" s="14">
        <v>37421.708333333336</v>
      </c>
      <c r="B64" s="10">
        <v>193</v>
      </c>
      <c r="C64" s="10">
        <v>1</v>
      </c>
      <c r="D64" s="10">
        <v>1</v>
      </c>
      <c r="E64" s="10">
        <v>50</v>
      </c>
      <c r="F64" s="10">
        <v>0</v>
      </c>
      <c r="G64" s="12">
        <v>4</v>
      </c>
      <c r="H64" s="10">
        <v>0</v>
      </c>
      <c r="I64" s="10">
        <v>5</v>
      </c>
      <c r="J64" s="10">
        <v>25</v>
      </c>
      <c r="K64" s="10">
        <v>5</v>
      </c>
      <c r="L64" s="10">
        <v>2</v>
      </c>
      <c r="M64" s="10">
        <v>50</v>
      </c>
      <c r="N64" s="10">
        <v>6</v>
      </c>
      <c r="O64" s="10">
        <v>70</v>
      </c>
      <c r="P64" s="10">
        <v>5</v>
      </c>
      <c r="Q64" s="10">
        <f t="shared" si="30"/>
        <v>-1</v>
      </c>
      <c r="R64" s="10">
        <f t="shared" si="31"/>
        <v>-0.84</v>
      </c>
      <c r="S64" s="10">
        <f t="shared" si="32"/>
        <v>-1.83</v>
      </c>
      <c r="T64" s="10">
        <f t="shared" si="33"/>
        <v>0.15</v>
      </c>
      <c r="U64" s="10">
        <f t="shared" si="34"/>
        <v>-1.98</v>
      </c>
      <c r="V64" s="10">
        <f t="shared" si="35"/>
        <v>-2.17</v>
      </c>
      <c r="W64" s="10">
        <f t="shared" si="36"/>
        <v>-0.6</v>
      </c>
      <c r="X64" s="10">
        <f t="shared" si="23"/>
        <v>-1.29</v>
      </c>
      <c r="Y64" s="10">
        <v>1</v>
      </c>
      <c r="Z64" s="10">
        <v>50</v>
      </c>
      <c r="AA64" s="10">
        <v>0</v>
      </c>
      <c r="AB64" s="10">
        <v>3</v>
      </c>
      <c r="AC64" s="10">
        <v>18</v>
      </c>
      <c r="AD64" s="10">
        <v>2</v>
      </c>
      <c r="AE64" s="10">
        <v>2</v>
      </c>
      <c r="AF64" s="10">
        <v>50</v>
      </c>
      <c r="AG64" s="10">
        <v>3</v>
      </c>
      <c r="AH64" s="10">
        <v>35</v>
      </c>
      <c r="AI64" s="10">
        <v>3.5</v>
      </c>
      <c r="AJ64" s="10">
        <f t="shared" si="53"/>
        <v>-1</v>
      </c>
      <c r="AK64" s="10">
        <f>IF(C64=0,AD64-K64,K64-AD64)</f>
        <v>3</v>
      </c>
      <c r="AL64" s="10">
        <f t="shared" si="24"/>
        <v>3</v>
      </c>
      <c r="AM64" s="10">
        <f>IF(C64=0,AG64-N64,N64-AG64)</f>
        <v>3</v>
      </c>
      <c r="AN64" s="10">
        <f t="shared" si="25"/>
        <v>3</v>
      </c>
      <c r="AO64" s="10">
        <f>IF(C64=0,AF64-M64,M64-AF64)</f>
        <v>0</v>
      </c>
      <c r="AP64" s="10">
        <f>IF(C64=0,AA64-H64,H64-AA64)</f>
        <v>0</v>
      </c>
      <c r="AQ64" s="10">
        <f t="shared" si="37"/>
        <v>-0.47</v>
      </c>
      <c r="AR64" s="10">
        <f t="shared" si="38"/>
        <v>-1.52</v>
      </c>
      <c r="AS64" s="10">
        <f t="shared" si="39"/>
        <v>-0.6</v>
      </c>
      <c r="AT64" s="10">
        <f t="shared" si="40"/>
        <v>-1.29</v>
      </c>
      <c r="AU64" s="10">
        <f t="shared" si="41"/>
        <v>-1.12</v>
      </c>
      <c r="AV64" s="10">
        <f t="shared" si="42"/>
        <v>-0.07</v>
      </c>
      <c r="AW64" s="10">
        <f t="shared" si="26"/>
        <v>-0.92</v>
      </c>
      <c r="AX64" s="10">
        <v>0</v>
      </c>
      <c r="AY64" s="10">
        <v>5</v>
      </c>
      <c r="AZ64" s="10">
        <v>50</v>
      </c>
      <c r="BA64" s="10">
        <v>2</v>
      </c>
      <c r="BB64" s="11">
        <v>4</v>
      </c>
      <c r="BC64" s="10">
        <v>75</v>
      </c>
      <c r="BD64" s="10">
        <v>1</v>
      </c>
      <c r="BE64" s="10">
        <v>30</v>
      </c>
      <c r="BF64" s="10">
        <v>1</v>
      </c>
      <c r="BG64" s="2">
        <f t="shared" si="43"/>
        <v>1</v>
      </c>
      <c r="BH64" s="10">
        <f>IF(V64=0,BA64-AD64,AD64-BA64)</f>
        <v>0</v>
      </c>
      <c r="BI64" s="10">
        <f t="shared" si="27"/>
        <v>0</v>
      </c>
      <c r="BJ64" s="10">
        <f>IF(V64=0,BD64-AG64,AG64-BD64)</f>
        <v>2</v>
      </c>
      <c r="BK64" s="10">
        <f t="shared" si="28"/>
        <v>2</v>
      </c>
      <c r="BL64" s="10">
        <f>IF(V64=0,BC64-AF64,AF64-BC64)</f>
        <v>-25</v>
      </c>
      <c r="BM64" s="10">
        <f>IF(V64=0,AX64-AA64,AA64-AX64)</f>
        <v>0</v>
      </c>
      <c r="BN64" s="10">
        <f t="shared" si="44"/>
        <v>0.75</v>
      </c>
      <c r="BO64" s="10">
        <f t="shared" si="45"/>
        <v>-1.61</v>
      </c>
      <c r="BP64" s="10">
        <f t="shared" si="46"/>
        <v>0.25</v>
      </c>
      <c r="BQ64" s="10">
        <f t="shared" si="47"/>
        <v>-0.26</v>
      </c>
      <c r="BR64" s="10">
        <f t="shared" si="48"/>
        <v>-0.2</v>
      </c>
      <c r="BS64" s="10">
        <f t="shared" si="49"/>
        <v>0.82</v>
      </c>
      <c r="BT64" s="10">
        <f t="shared" si="29"/>
        <v>-0.2</v>
      </c>
      <c r="BU64" s="5">
        <f>IF(C64=0,PERCENTRANK(CU:CU,CS64),PERCENTRANK(CT:CT,CS64))</f>
        <v>0.274</v>
      </c>
      <c r="BV64" s="5">
        <f>IF(C64=0,PERCENTRANK(SVO!A:A,CS64),PERCENTRANK(SVO!B:B,CS64))</f>
        <v>0.176</v>
      </c>
      <c r="BW64" s="10">
        <v>4</v>
      </c>
      <c r="BX64" s="10">
        <v>3</v>
      </c>
      <c r="BY64" s="10">
        <v>2</v>
      </c>
      <c r="BZ64" s="10">
        <v>2</v>
      </c>
      <c r="CA64" s="10">
        <v>4</v>
      </c>
      <c r="CB64" s="10">
        <v>4</v>
      </c>
      <c r="CC64" s="10">
        <v>1</v>
      </c>
      <c r="CD64" s="10">
        <v>4</v>
      </c>
      <c r="CE64" s="10">
        <v>4</v>
      </c>
      <c r="CF64" s="10">
        <v>1</v>
      </c>
      <c r="CG64" s="10">
        <v>1</v>
      </c>
      <c r="CH64" s="10">
        <v>4</v>
      </c>
      <c r="CI64" s="10">
        <v>1</v>
      </c>
      <c r="CJ64" s="10">
        <v>1</v>
      </c>
      <c r="CK64" s="10">
        <v>1</v>
      </c>
      <c r="CL64" s="10">
        <v>3</v>
      </c>
      <c r="CM64" s="10">
        <v>4</v>
      </c>
      <c r="CN64" s="10">
        <v>1</v>
      </c>
      <c r="CO64" s="16">
        <f t="shared" si="51"/>
        <v>1.6666666666666667</v>
      </c>
      <c r="CP64" s="16">
        <f t="shared" si="50"/>
        <v>3.375</v>
      </c>
      <c r="CQ64" s="5">
        <v>37.718946</v>
      </c>
      <c r="CR64" s="5">
        <v>1.9359304702926954</v>
      </c>
      <c r="CS64" s="5">
        <f>D64+(1-(CQ64/110.72))</f>
        <v>1.6593303287572254</v>
      </c>
      <c r="CT64" s="5">
        <f>IF(C64=1,CS64,"")</f>
        <v>1.6593303287572254</v>
      </c>
      <c r="CU64" s="5">
        <f>IF(C64=0,CS64,"")</f>
      </c>
      <c r="CV64" s="6">
        <v>0</v>
      </c>
      <c r="CW64" s="5">
        <v>70</v>
      </c>
      <c r="CX64" s="5">
        <v>2.9214004936996094</v>
      </c>
      <c r="CY64" s="5">
        <f>IF(ISBLANK(BA64),"",BA64-D64)</f>
        <v>1</v>
      </c>
      <c r="CZ64" s="2">
        <f>BC64-(BU64*100)</f>
        <v>47.599999999999994</v>
      </c>
    </row>
    <row r="65" spans="1:104" ht="15">
      <c r="A65" s="14">
        <v>37421.708333333336</v>
      </c>
      <c r="B65" s="10">
        <v>194</v>
      </c>
      <c r="C65" s="10">
        <v>0</v>
      </c>
      <c r="D65" s="10">
        <v>9</v>
      </c>
      <c r="E65" s="10">
        <v>10</v>
      </c>
      <c r="F65" s="10">
        <v>3</v>
      </c>
      <c r="G65" s="12">
        <v>7</v>
      </c>
      <c r="H65" s="10">
        <v>3</v>
      </c>
      <c r="I65" s="10">
        <v>5</v>
      </c>
      <c r="J65" s="10">
        <v>75</v>
      </c>
      <c r="K65" s="10">
        <v>5</v>
      </c>
      <c r="L65" s="10">
        <v>6</v>
      </c>
      <c r="M65" s="10">
        <v>75</v>
      </c>
      <c r="N65" s="10">
        <v>3</v>
      </c>
      <c r="O65" s="10">
        <v>50</v>
      </c>
      <c r="P65" s="10">
        <v>3</v>
      </c>
      <c r="Q65" s="10">
        <f t="shared" si="30"/>
        <v>2</v>
      </c>
      <c r="R65" s="10">
        <f t="shared" si="31"/>
        <v>0.76</v>
      </c>
      <c r="S65" s="10">
        <f t="shared" si="32"/>
        <v>0.62</v>
      </c>
      <c r="T65" s="10">
        <f t="shared" si="33"/>
        <v>0.15</v>
      </c>
      <c r="U65" s="10">
        <f t="shared" si="34"/>
        <v>0.65</v>
      </c>
      <c r="V65" s="10">
        <f t="shared" si="35"/>
        <v>1.11</v>
      </c>
      <c r="W65" s="10">
        <f t="shared" si="36"/>
        <v>0.73</v>
      </c>
      <c r="X65" s="10">
        <f t="shared" si="23"/>
        <v>0.65</v>
      </c>
      <c r="Y65" s="10">
        <v>9</v>
      </c>
      <c r="Z65" s="10">
        <v>10</v>
      </c>
      <c r="AA65" s="10">
        <v>3</v>
      </c>
      <c r="AB65" s="10">
        <v>5</v>
      </c>
      <c r="AC65" s="10">
        <v>75</v>
      </c>
      <c r="AD65" s="10">
        <v>9</v>
      </c>
      <c r="AE65" s="10">
        <v>6</v>
      </c>
      <c r="AF65" s="10">
        <v>80</v>
      </c>
      <c r="AG65" s="10">
        <v>8</v>
      </c>
      <c r="AH65" s="10">
        <v>60</v>
      </c>
      <c r="AI65" s="10">
        <v>7</v>
      </c>
      <c r="AJ65" s="10">
        <f t="shared" si="53"/>
        <v>1</v>
      </c>
      <c r="AK65" s="10">
        <f>IF(C65=0,AD65-K65,K65-AD65)</f>
        <v>4</v>
      </c>
      <c r="AL65" s="10">
        <f t="shared" si="24"/>
        <v>4</v>
      </c>
      <c r="AM65" s="10">
        <f>IF(C65=0,AG65-N65,N65-AG65)</f>
        <v>5</v>
      </c>
      <c r="AN65" s="10">
        <f t="shared" si="25"/>
        <v>5</v>
      </c>
      <c r="AO65" s="10">
        <f>IF(C65=0,AF65-M65,M65-AF65)</f>
        <v>5</v>
      </c>
      <c r="AP65" s="10">
        <f>IF(C65=0,AA65-H65,H65-AA65)</f>
        <v>0</v>
      </c>
      <c r="AQ65" s="10">
        <f t="shared" si="37"/>
        <v>0.66</v>
      </c>
      <c r="AR65" s="10">
        <f t="shared" si="38"/>
        <v>0.68</v>
      </c>
      <c r="AS65" s="10">
        <f t="shared" si="39"/>
        <v>0.45</v>
      </c>
      <c r="AT65" s="10">
        <f t="shared" si="40"/>
        <v>0.77</v>
      </c>
      <c r="AU65" s="10">
        <f t="shared" si="41"/>
        <v>1.14</v>
      </c>
      <c r="AV65" s="10">
        <f t="shared" si="42"/>
        <v>1.11</v>
      </c>
      <c r="AW65" s="10">
        <f t="shared" si="26"/>
        <v>0.83</v>
      </c>
      <c r="AX65" s="10">
        <v>3</v>
      </c>
      <c r="AY65" s="10">
        <v>4</v>
      </c>
      <c r="AZ65" s="10">
        <v>62</v>
      </c>
      <c r="BA65" s="10">
        <v>9</v>
      </c>
      <c r="BB65" s="11">
        <v>4</v>
      </c>
      <c r="BC65" s="10">
        <v>50</v>
      </c>
      <c r="BD65" s="10">
        <v>8</v>
      </c>
      <c r="BE65" s="10">
        <v>40</v>
      </c>
      <c r="BF65" s="10">
        <v>8</v>
      </c>
      <c r="BG65" s="2">
        <f t="shared" si="43"/>
        <v>1</v>
      </c>
      <c r="BH65" s="10">
        <f>IF(V65=0,BA65-AD65,AD65-BA65)</f>
        <v>0</v>
      </c>
      <c r="BI65" s="10">
        <f t="shared" si="27"/>
        <v>0</v>
      </c>
      <c r="BJ65" s="10">
        <f>IF(V65=0,BD65-AG65,AG65-BD65)</f>
        <v>0</v>
      </c>
      <c r="BK65" s="10">
        <f t="shared" si="28"/>
        <v>0</v>
      </c>
      <c r="BL65" s="10">
        <f>IF(V65=0,BC65-AF65,AF65-BC65)</f>
        <v>30</v>
      </c>
      <c r="BM65" s="10">
        <f>IF(V65=0,AX65-AA65,AA65-AX65)</f>
        <v>0</v>
      </c>
      <c r="BN65" s="10">
        <f t="shared" si="44"/>
        <v>0.75</v>
      </c>
      <c r="BO65" s="10">
        <f t="shared" si="45"/>
        <v>0.58</v>
      </c>
      <c r="BP65" s="10">
        <f t="shared" si="46"/>
        <v>-0.33</v>
      </c>
      <c r="BQ65" s="10">
        <f t="shared" si="47"/>
        <v>0.2</v>
      </c>
      <c r="BR65" s="10">
        <f t="shared" si="48"/>
        <v>-0.2</v>
      </c>
      <c r="BS65" s="10">
        <f t="shared" si="49"/>
        <v>-0.12</v>
      </c>
      <c r="BT65" s="10">
        <f t="shared" si="29"/>
        <v>0.03</v>
      </c>
      <c r="BU65" s="5">
        <f>IF(C65=0,PERCENTRANK(CU:CU,CS65),PERCENTRANK(CT:CT,CS65))</f>
        <v>0.671</v>
      </c>
      <c r="BV65" s="5">
        <f>IF(C65=0,PERCENTRANK(SVO!A:A,CS65),PERCENTRANK(SVO!B:B,CS65))</f>
        <v>0.702</v>
      </c>
      <c r="BW65" s="10">
        <v>5</v>
      </c>
      <c r="BX65" s="10">
        <v>3</v>
      </c>
      <c r="BY65" s="10">
        <v>4</v>
      </c>
      <c r="BZ65" s="10">
        <v>5</v>
      </c>
      <c r="CA65" s="10">
        <v>4</v>
      </c>
      <c r="CB65" s="10">
        <v>1</v>
      </c>
      <c r="CC65" s="10">
        <v>1</v>
      </c>
      <c r="CD65" s="10">
        <v>2</v>
      </c>
      <c r="CE65" s="10">
        <v>4</v>
      </c>
      <c r="CF65" s="10">
        <v>4</v>
      </c>
      <c r="CG65" s="10">
        <v>1</v>
      </c>
      <c r="CH65" s="10">
        <v>4</v>
      </c>
      <c r="CI65" s="10">
        <v>3</v>
      </c>
      <c r="CJ65" s="10">
        <v>4</v>
      </c>
      <c r="CK65" s="10">
        <v>1</v>
      </c>
      <c r="CL65" s="10">
        <v>4</v>
      </c>
      <c r="CM65" s="10">
        <v>3</v>
      </c>
      <c r="CN65" s="10">
        <v>1</v>
      </c>
      <c r="CO65" s="16">
        <f t="shared" si="51"/>
        <v>2.111111111111111</v>
      </c>
      <c r="CP65" s="16">
        <f t="shared" si="50"/>
        <v>3.875</v>
      </c>
      <c r="CQ65" s="5">
        <v>2.2810539999999992</v>
      </c>
      <c r="CR65" s="5">
        <v>9.99612539393288</v>
      </c>
      <c r="CS65" s="5">
        <f>D65+(1-(CQ65/110.72))</f>
        <v>9.979397994942197</v>
      </c>
      <c r="CT65" s="5">
        <f>IF(C65=1,CS65,"")</f>
      </c>
      <c r="CU65" s="5">
        <f>IF(C65=0,CS65,"")</f>
        <v>9.979397994942197</v>
      </c>
      <c r="CV65" s="6">
        <v>1</v>
      </c>
      <c r="CW65" s="5">
        <v>37</v>
      </c>
      <c r="CX65" s="5">
        <v>6.662376460300655</v>
      </c>
      <c r="CY65" s="5">
        <f>IF(ISBLANK(BA65),"",BA65-D65)</f>
        <v>0</v>
      </c>
      <c r="CZ65" s="2">
        <f>BC65-(BU65*100)</f>
        <v>-17.10000000000001</v>
      </c>
    </row>
    <row r="66" spans="1:104" ht="15">
      <c r="A66" s="14">
        <v>37421.708333333336</v>
      </c>
      <c r="B66" s="10">
        <v>195</v>
      </c>
      <c r="C66" s="10">
        <v>0</v>
      </c>
      <c r="D66" s="10">
        <v>10</v>
      </c>
      <c r="E66" s="10">
        <v>0.3</v>
      </c>
      <c r="F66" s="10">
        <v>1</v>
      </c>
      <c r="G66" s="12">
        <v>5</v>
      </c>
      <c r="H66" s="10">
        <v>1</v>
      </c>
      <c r="I66" s="10">
        <v>5</v>
      </c>
      <c r="J66" s="10">
        <v>50</v>
      </c>
      <c r="K66" s="10">
        <v>8</v>
      </c>
      <c r="L66" s="10">
        <v>5</v>
      </c>
      <c r="M66" s="10">
        <v>80</v>
      </c>
      <c r="N66" s="10">
        <v>7</v>
      </c>
      <c r="O66" s="10">
        <v>70</v>
      </c>
      <c r="P66" s="10">
        <v>7</v>
      </c>
      <c r="Q66" s="10">
        <f aca="true" t="shared" si="54" ref="Q66:Q100">K66-N66</f>
        <v>1</v>
      </c>
      <c r="R66" s="10">
        <f aca="true" t="shared" si="55" ref="R66:R97">ROUND((Q66-AVERAGE(Q$1:Q$65536))/STDEV(Q$1:Q$65536),2)</f>
        <v>0.22</v>
      </c>
      <c r="S66" s="10">
        <f aca="true" t="shared" si="56" ref="S66:S100">ROUND((H66-AVERAGE(H$1:H$65536))/STDEV(H$1:H$65536),2)</f>
        <v>-1.01</v>
      </c>
      <c r="T66" s="10">
        <f aca="true" t="shared" si="57" ref="T66:T100">ROUND((I66-AVERAGE(I$1:I$65536))/STDEV(I$1:I$65536),2)</f>
        <v>0.15</v>
      </c>
      <c r="U66" s="10">
        <f aca="true" t="shared" si="58" ref="U66:U100">ROUND((J66-AVERAGE(J$1:J$65536))/STDEV(J$1:J$65536),2)</f>
        <v>-0.67</v>
      </c>
      <c r="V66" s="10">
        <f aca="true" t="shared" si="59" ref="V66:V100">ROUND((L66-AVERAGE(L$1:L$65536))/STDEV(L$1:L$65536),2)</f>
        <v>0.29</v>
      </c>
      <c r="W66" s="10">
        <f aca="true" t="shared" si="60" ref="W66:W100">ROUND((M66-AVERAGE(M$1:M$65536))/STDEV(M$1:M$65536),2)</f>
        <v>1</v>
      </c>
      <c r="X66" s="10">
        <f t="shared" si="23"/>
        <v>-0.05</v>
      </c>
      <c r="Y66" s="10">
        <v>10</v>
      </c>
      <c r="Z66" s="10">
        <v>0.3</v>
      </c>
      <c r="AA66" s="10">
        <v>1</v>
      </c>
      <c r="AB66" s="10">
        <v>7</v>
      </c>
      <c r="AC66" s="10">
        <v>75</v>
      </c>
      <c r="AD66" s="10">
        <v>10</v>
      </c>
      <c r="AE66" s="10">
        <v>5</v>
      </c>
      <c r="AF66" s="10">
        <v>65</v>
      </c>
      <c r="AG66" s="10">
        <v>8</v>
      </c>
      <c r="AH66" s="10">
        <v>70</v>
      </c>
      <c r="AI66" s="10">
        <v>6</v>
      </c>
      <c r="AJ66" s="10">
        <f t="shared" si="53"/>
        <v>2</v>
      </c>
      <c r="AK66" s="10">
        <f>IF(C66=0,AD66-K66,K66-AD66)</f>
        <v>2</v>
      </c>
      <c r="AL66" s="10">
        <f t="shared" si="24"/>
        <v>2</v>
      </c>
      <c r="AM66" s="10">
        <f>IF(C66=0,AG66-N66,N66-AG66)</f>
        <v>1</v>
      </c>
      <c r="AN66" s="10">
        <f t="shared" si="25"/>
        <v>1</v>
      </c>
      <c r="AO66" s="10">
        <f>IF(C66=0,AF66-M66,M66-AF66)</f>
        <v>-15</v>
      </c>
      <c r="AP66" s="10">
        <f>IF(C66=0,AA66-H66,H66-AA66)</f>
        <v>0</v>
      </c>
      <c r="AQ66" s="10">
        <f aca="true" t="shared" si="61" ref="AQ66:AQ97">ROUND((AJ66-AVERAGE(AJ$1:AJ$65536))/STDEV(AJ$1:AJ$65536),2)</f>
        <v>1.23</v>
      </c>
      <c r="AR66" s="10">
        <f aca="true" t="shared" si="62" ref="AR66:AR82">ROUND((AA66-AVERAGE(AA$1:AA$65536))/STDEV(AA$1:AA$65536),2)</f>
        <v>-0.79</v>
      </c>
      <c r="AS66" s="10">
        <f aca="true" t="shared" si="63" ref="AS66:AS82">ROUND((AB66-AVERAGE(AB$1:AB$65536))/STDEV(AB$1:AB$65536),2)</f>
        <v>1.5</v>
      </c>
      <c r="AT66" s="10">
        <f aca="true" t="shared" si="64" ref="AT66:AT82">ROUND((AC66-AVERAGE(AC$1:AC$65536))/STDEV(AC$1:AC$65536),2)</f>
        <v>0.77</v>
      </c>
      <c r="AU66" s="10">
        <f aca="true" t="shared" si="65" ref="AU66:AU82">ROUND((AE66-AVERAGE(AE$1:AE$65536))/STDEV(AE$1:AE$65536),2)</f>
        <v>0.58</v>
      </c>
      <c r="AV66" s="10">
        <f aca="true" t="shared" si="66" ref="AV66:AV82">ROUND((AF66-AVERAGE(AF$1:AF$65536))/STDEV(AF$1:AF$65536),2)</f>
        <v>0.52</v>
      </c>
      <c r="AW66" s="10">
        <f t="shared" si="26"/>
        <v>0.52</v>
      </c>
      <c r="AX66" s="10">
        <v>1</v>
      </c>
      <c r="AY66" s="10">
        <v>7</v>
      </c>
      <c r="AZ66" s="10">
        <v>75</v>
      </c>
      <c r="BA66" s="10">
        <v>10</v>
      </c>
      <c r="BB66" s="11">
        <v>5</v>
      </c>
      <c r="BC66" s="10">
        <v>70</v>
      </c>
      <c r="BD66" s="10">
        <v>8</v>
      </c>
      <c r="BE66" s="10">
        <v>70</v>
      </c>
      <c r="BF66" s="10">
        <v>8</v>
      </c>
      <c r="BG66" s="2">
        <f aca="true" t="shared" si="67" ref="BG66:BG93">BA66-BD66</f>
        <v>2</v>
      </c>
      <c r="BH66" s="10">
        <f>IF(V66=0,BA66-AD66,AD66-BA66)</f>
        <v>0</v>
      </c>
      <c r="BI66" s="10">
        <f t="shared" si="27"/>
        <v>0</v>
      </c>
      <c r="BJ66" s="10">
        <f>IF(V66=0,BD66-AG66,AG66-BD66)</f>
        <v>0</v>
      </c>
      <c r="BK66" s="10">
        <f t="shared" si="28"/>
        <v>0</v>
      </c>
      <c r="BL66" s="10">
        <f>IF(V66=0,BC66-AF66,AF66-BC66)</f>
        <v>-5</v>
      </c>
      <c r="BM66" s="10">
        <f>IF(V66=0,AX66-AA66,AA66-AX66)</f>
        <v>0</v>
      </c>
      <c r="BN66" s="10">
        <f aca="true" t="shared" si="68" ref="BN66:BN93">ROUND((BG66-AVERAGE(BG$1:BG$65536))/STDEV(BG$1:BG$65536),2)</f>
        <v>1.64</v>
      </c>
      <c r="BO66" s="10">
        <f aca="true" t="shared" si="69" ref="BO66:BO100">ROUND((AX66-AVERAGE(AX$1:AX$65536))/STDEV(AX$1:AX$65536),2)</f>
        <v>-0.88</v>
      </c>
      <c r="BP66" s="10">
        <f aca="true" t="shared" si="70" ref="BP66:BP100">ROUND((AY66-AVERAGE(AY$1:AY$65536))/STDEV(AY$1:AY$65536),2)</f>
        <v>1.41</v>
      </c>
      <c r="BQ66" s="10">
        <f aca="true" t="shared" si="71" ref="BQ66:BQ100">ROUND((AZ66-AVERAGE(AZ$1:AZ$65536))/STDEV(AZ$1:AZ$65536),2)</f>
        <v>0.7</v>
      </c>
      <c r="BR66" s="10">
        <f aca="true" t="shared" si="72" ref="BR66:BR100">ROUND((BB66-AVERAGE(BB$1:BB$65536))/STDEV(BB$1:BB$65536),2)</f>
        <v>0.43</v>
      </c>
      <c r="BS66" s="10">
        <f aca="true" t="shared" si="73" ref="BS66:BS100">ROUND((BC66-AVERAGE(BC$1:BC$65536))/STDEV(BC$1:BC$65536),2)</f>
        <v>0.63</v>
      </c>
      <c r="BT66" s="10">
        <f t="shared" si="29"/>
        <v>0.46</v>
      </c>
      <c r="BU66" s="5">
        <f>IF(C66=0,PERCENTRANK(CU:CU,CS66),PERCENTRANK(CT:CT,CS66))</f>
        <v>0.828</v>
      </c>
      <c r="BV66" s="5">
        <f>IF(C66=0,PERCENTRANK(SVO!A:A,CS66),PERCENTRANK(SVO!B:B,CS66))</f>
        <v>0.821</v>
      </c>
      <c r="BW66" s="10">
        <v>4</v>
      </c>
      <c r="BX66" s="10">
        <v>2</v>
      </c>
      <c r="BY66" s="10">
        <v>3</v>
      </c>
      <c r="BZ66" s="10">
        <v>4</v>
      </c>
      <c r="CA66" s="10">
        <v>4</v>
      </c>
      <c r="CB66" s="10">
        <v>1</v>
      </c>
      <c r="CC66" s="10">
        <v>1</v>
      </c>
      <c r="CD66" s="10">
        <v>2</v>
      </c>
      <c r="CE66" s="10">
        <v>4</v>
      </c>
      <c r="CF66" s="10">
        <v>3</v>
      </c>
      <c r="CG66" s="10">
        <v>1</v>
      </c>
      <c r="CH66" s="10">
        <v>4</v>
      </c>
      <c r="CI66" s="10">
        <v>1</v>
      </c>
      <c r="CJ66" s="10">
        <v>5</v>
      </c>
      <c r="CK66" s="10">
        <v>1</v>
      </c>
      <c r="CL66" s="10">
        <v>3</v>
      </c>
      <c r="CM66" s="10">
        <v>4</v>
      </c>
      <c r="CN66" s="10">
        <v>1</v>
      </c>
      <c r="CO66" s="16">
        <f t="shared" si="51"/>
        <v>1.5555555555555556</v>
      </c>
      <c r="CP66" s="16">
        <f aca="true" t="shared" si="74" ref="CP66:CP97">AVERAGE(BW66,BZ66,CA66,CD66,CE66,CH66,CJ66,CM66)</f>
        <v>3.875</v>
      </c>
      <c r="CQ66" s="5">
        <v>11.981053999999999</v>
      </c>
      <c r="CR66" s="5">
        <v>10.979648941007582</v>
      </c>
      <c r="CS66" s="5">
        <f>D66+(1-(CQ66/110.72))</f>
        <v>10.891789613439306</v>
      </c>
      <c r="CT66" s="5">
        <f>IF(C66=1,CS66,"")</f>
      </c>
      <c r="CU66" s="5">
        <f>IF(C66=0,CS66,"")</f>
        <v>10.891789613439306</v>
      </c>
      <c r="CV66" s="6">
        <v>1</v>
      </c>
      <c r="CW66" s="5">
        <v>32</v>
      </c>
      <c r="CX66" s="5">
        <v>9.984057726430752</v>
      </c>
      <c r="CY66" s="5">
        <f>IF(ISBLANK(BA66),"",BA66-D66)</f>
        <v>0</v>
      </c>
      <c r="CZ66" s="2">
        <f>BC66-(BU66*100)</f>
        <v>-12.799999999999997</v>
      </c>
    </row>
    <row r="67" spans="1:104" ht="15">
      <c r="A67" s="14">
        <v>37421.708333333336</v>
      </c>
      <c r="B67" s="10">
        <v>196</v>
      </c>
      <c r="C67" s="10">
        <v>1</v>
      </c>
      <c r="D67" s="10">
        <v>0</v>
      </c>
      <c r="E67" s="10">
        <v>18</v>
      </c>
      <c r="F67" s="10">
        <v>1</v>
      </c>
      <c r="G67" s="12">
        <v>3</v>
      </c>
      <c r="H67" s="10">
        <v>2</v>
      </c>
      <c r="I67" s="10">
        <v>3</v>
      </c>
      <c r="J67" s="10">
        <v>60</v>
      </c>
      <c r="K67" s="10">
        <v>4</v>
      </c>
      <c r="L67" s="10">
        <v>4</v>
      </c>
      <c r="M67" s="10">
        <v>50</v>
      </c>
      <c r="N67" s="10">
        <v>5</v>
      </c>
      <c r="O67" s="10">
        <v>55</v>
      </c>
      <c r="P67" s="10">
        <v>4</v>
      </c>
      <c r="Q67" s="10">
        <f t="shared" si="54"/>
        <v>-1</v>
      </c>
      <c r="R67" s="10">
        <f t="shared" si="55"/>
        <v>-0.84</v>
      </c>
      <c r="S67" s="10">
        <f t="shared" si="56"/>
        <v>-0.2</v>
      </c>
      <c r="T67" s="10">
        <f t="shared" si="57"/>
        <v>-1.4</v>
      </c>
      <c r="U67" s="10">
        <f t="shared" si="58"/>
        <v>-0.14</v>
      </c>
      <c r="V67" s="10">
        <f t="shared" si="59"/>
        <v>-0.53</v>
      </c>
      <c r="W67" s="10">
        <f t="shared" si="60"/>
        <v>-0.6</v>
      </c>
      <c r="X67" s="10">
        <f aca="true" t="shared" si="75" ref="X67:X129">ROUND(AVERAGE(S67:W67),2)</f>
        <v>-0.57</v>
      </c>
      <c r="Y67" s="10">
        <v>0</v>
      </c>
      <c r="Z67" s="10">
        <v>18</v>
      </c>
      <c r="AA67" s="10">
        <v>1</v>
      </c>
      <c r="AB67" s="10">
        <v>1</v>
      </c>
      <c r="AC67" s="10">
        <v>19</v>
      </c>
      <c r="AD67" s="10">
        <v>1</v>
      </c>
      <c r="AE67" s="10">
        <v>2</v>
      </c>
      <c r="AF67" s="10">
        <v>25</v>
      </c>
      <c r="AG67" s="10">
        <v>2</v>
      </c>
      <c r="AH67" s="10">
        <v>40</v>
      </c>
      <c r="AI67" s="10">
        <v>2</v>
      </c>
      <c r="AJ67" s="10">
        <f t="shared" si="53"/>
        <v>-1</v>
      </c>
      <c r="AK67" s="10">
        <f>IF(C67=0,AD67-K67,K67-AD67)</f>
        <v>3</v>
      </c>
      <c r="AL67" s="10">
        <f aca="true" t="shared" si="76" ref="AL67:AL129">ABS(AK67)</f>
        <v>3</v>
      </c>
      <c r="AM67" s="10">
        <f>IF(C67=0,AG67-N67,N67-AG67)</f>
        <v>3</v>
      </c>
      <c r="AN67" s="10">
        <f aca="true" t="shared" si="77" ref="AN67:AN129">ABS(AM67)</f>
        <v>3</v>
      </c>
      <c r="AO67" s="10">
        <f>IF(C67=0,AF67-M67,M67-AF67)</f>
        <v>25</v>
      </c>
      <c r="AP67" s="10">
        <f>IF(C67=0,AA67-H67,H67-AA67)</f>
        <v>1</v>
      </c>
      <c r="AQ67" s="10">
        <f t="shared" si="61"/>
        <v>-0.47</v>
      </c>
      <c r="AR67" s="10">
        <f t="shared" si="62"/>
        <v>-0.79</v>
      </c>
      <c r="AS67" s="10">
        <f t="shared" si="63"/>
        <v>-1.65</v>
      </c>
      <c r="AT67" s="10">
        <f t="shared" si="64"/>
        <v>-1.25</v>
      </c>
      <c r="AU67" s="10">
        <f t="shared" si="65"/>
        <v>-1.12</v>
      </c>
      <c r="AV67" s="10">
        <f t="shared" si="66"/>
        <v>-1.05</v>
      </c>
      <c r="AW67" s="10">
        <f aca="true" t="shared" si="78" ref="AW67:AW100">ROUND(AVERAGE(AR67:AV67),2)</f>
        <v>-1.17</v>
      </c>
      <c r="AX67" s="10">
        <v>1</v>
      </c>
      <c r="AY67" s="10">
        <v>4</v>
      </c>
      <c r="AZ67" s="10">
        <v>57</v>
      </c>
      <c r="BA67" s="10">
        <v>1</v>
      </c>
      <c r="BB67" s="11">
        <v>3</v>
      </c>
      <c r="BC67" s="10">
        <v>14</v>
      </c>
      <c r="BD67" s="10">
        <v>2</v>
      </c>
      <c r="BE67" s="10">
        <v>55</v>
      </c>
      <c r="BF67" s="10">
        <v>1</v>
      </c>
      <c r="BG67" s="2">
        <f t="shared" si="67"/>
        <v>-1</v>
      </c>
      <c r="BH67" s="10">
        <f>IF(V67=0,BA67-AD67,AD67-BA67)</f>
        <v>0</v>
      </c>
      <c r="BI67" s="10">
        <f aca="true" t="shared" si="79" ref="BI67:BI129">ABS(BH67)</f>
        <v>0</v>
      </c>
      <c r="BJ67" s="10">
        <f>IF(V67=0,BD67-AG67,AG67-BD67)</f>
        <v>0</v>
      </c>
      <c r="BK67" s="10">
        <f aca="true" t="shared" si="80" ref="BK67:BK129">ABS(BJ67)</f>
        <v>0</v>
      </c>
      <c r="BL67" s="10">
        <f>IF(V67=0,BC67-AF67,AF67-BC67)</f>
        <v>11</v>
      </c>
      <c r="BM67" s="10">
        <f>IF(V67=0,AX67-AA67,AA67-AX67)</f>
        <v>0</v>
      </c>
      <c r="BN67" s="10">
        <f t="shared" si="68"/>
        <v>-1.04</v>
      </c>
      <c r="BO67" s="10">
        <f t="shared" si="69"/>
        <v>-0.88</v>
      </c>
      <c r="BP67" s="10">
        <f t="shared" si="70"/>
        <v>-0.33</v>
      </c>
      <c r="BQ67" s="10">
        <f t="shared" si="71"/>
        <v>0.01</v>
      </c>
      <c r="BR67" s="10">
        <f t="shared" si="72"/>
        <v>-0.84</v>
      </c>
      <c r="BS67" s="10">
        <f t="shared" si="73"/>
        <v>-1.48</v>
      </c>
      <c r="BT67" s="10">
        <f aca="true" t="shared" si="81" ref="BT67:BT100">ROUND(AVERAGE(BO67:BS67),2)</f>
        <v>-0.7</v>
      </c>
      <c r="BU67" s="5">
        <f>IF(C67=0,PERCENTRANK(CU:CU,CS67),PERCENTRANK(CT:CT,CS67))</f>
        <v>0.209</v>
      </c>
      <c r="BV67" s="5">
        <f>IF(C67=0,PERCENTRANK(SVO!A:A,CS67),PERCENTRANK(SVO!B:B,CS67))</f>
        <v>0.104</v>
      </c>
      <c r="BW67" s="10">
        <v>4</v>
      </c>
      <c r="BX67" s="10">
        <v>2</v>
      </c>
      <c r="BY67" s="10">
        <v>1</v>
      </c>
      <c r="BZ67" s="10">
        <v>4</v>
      </c>
      <c r="CA67" s="10">
        <v>4</v>
      </c>
      <c r="CB67" s="10">
        <v>1</v>
      </c>
      <c r="CC67" s="10">
        <v>1</v>
      </c>
      <c r="CD67" s="10">
        <v>2</v>
      </c>
      <c r="CE67" s="10">
        <v>4</v>
      </c>
      <c r="CF67" s="10">
        <v>2</v>
      </c>
      <c r="CG67" s="10">
        <v>1</v>
      </c>
      <c r="CH67" s="10">
        <v>3</v>
      </c>
      <c r="CI67" s="10">
        <v>1</v>
      </c>
      <c r="CJ67" s="10">
        <v>4</v>
      </c>
      <c r="CK67" s="10">
        <v>1</v>
      </c>
      <c r="CL67" s="10">
        <v>2</v>
      </c>
      <c r="CM67" s="10">
        <v>3</v>
      </c>
      <c r="CN67" s="10">
        <v>1</v>
      </c>
      <c r="CO67" s="16">
        <f t="shared" si="51"/>
        <v>1.2222222222222223</v>
      </c>
      <c r="CP67" s="16">
        <f t="shared" si="74"/>
        <v>3.5</v>
      </c>
      <c r="CQ67" s="5">
        <v>5.718946000000001</v>
      </c>
      <c r="CR67" s="5">
        <v>0.990285778912235</v>
      </c>
      <c r="CS67" s="5">
        <f>D67+(1-(CQ67/110.72))</f>
        <v>0.9483476697976878</v>
      </c>
      <c r="CT67" s="5">
        <f>IF(C67=1,CS67,"")</f>
        <v>0.9483476697976878</v>
      </c>
      <c r="CU67" s="5">
        <f>IF(C67=0,CS67,"")</f>
      </c>
      <c r="CV67" s="6">
        <v>0</v>
      </c>
      <c r="CW67" s="5">
        <v>15</v>
      </c>
      <c r="CX67" s="5">
        <v>1.894547393957691</v>
      </c>
      <c r="CY67" s="5">
        <f>IF(ISBLANK(BA67),"",BA67-D67)</f>
        <v>1</v>
      </c>
      <c r="CZ67" s="2">
        <f>BC67-(BU67*100)</f>
        <v>-6.899999999999999</v>
      </c>
    </row>
    <row r="68" spans="1:104" ht="15">
      <c r="A68" s="14">
        <v>37421.708333333336</v>
      </c>
      <c r="B68" s="10">
        <v>197</v>
      </c>
      <c r="C68" s="10">
        <v>0</v>
      </c>
      <c r="D68" s="10">
        <v>9</v>
      </c>
      <c r="E68" s="10">
        <v>0.4</v>
      </c>
      <c r="F68" s="10">
        <v>3</v>
      </c>
      <c r="G68" s="12">
        <v>7</v>
      </c>
      <c r="H68" s="10">
        <v>1</v>
      </c>
      <c r="I68" s="10">
        <v>7</v>
      </c>
      <c r="J68" s="10">
        <v>87</v>
      </c>
      <c r="K68" s="10">
        <v>9</v>
      </c>
      <c r="L68" s="10">
        <v>6</v>
      </c>
      <c r="M68" s="10">
        <v>95</v>
      </c>
      <c r="N68" s="10">
        <v>8</v>
      </c>
      <c r="O68" s="10">
        <v>80</v>
      </c>
      <c r="P68" s="10">
        <v>7</v>
      </c>
      <c r="Q68" s="10">
        <f t="shared" si="54"/>
        <v>1</v>
      </c>
      <c r="R68" s="10">
        <f t="shared" si="55"/>
        <v>0.22</v>
      </c>
      <c r="S68" s="10">
        <f t="shared" si="56"/>
        <v>-1.01</v>
      </c>
      <c r="T68" s="10">
        <f t="shared" si="57"/>
        <v>1.69</v>
      </c>
      <c r="U68" s="10">
        <f t="shared" si="58"/>
        <v>1.28</v>
      </c>
      <c r="V68" s="10">
        <f t="shared" si="59"/>
        <v>1.11</v>
      </c>
      <c r="W68" s="10">
        <f t="shared" si="60"/>
        <v>1.8</v>
      </c>
      <c r="X68" s="10">
        <f t="shared" si="75"/>
        <v>0.97</v>
      </c>
      <c r="Y68" s="10">
        <v>9</v>
      </c>
      <c r="Z68" s="10">
        <v>0.4</v>
      </c>
      <c r="AA68" s="10">
        <v>2</v>
      </c>
      <c r="AB68" s="10">
        <v>6</v>
      </c>
      <c r="AC68" s="10">
        <v>75</v>
      </c>
      <c r="AD68" s="10">
        <v>10</v>
      </c>
      <c r="AE68" s="10">
        <v>5</v>
      </c>
      <c r="AF68" s="10">
        <v>10</v>
      </c>
      <c r="AG68" s="10">
        <v>10</v>
      </c>
      <c r="AH68" s="10">
        <v>5</v>
      </c>
      <c r="AI68" s="10">
        <v>9</v>
      </c>
      <c r="AJ68" s="10">
        <f t="shared" si="53"/>
        <v>0</v>
      </c>
      <c r="AK68" s="10">
        <f>IF(C68=0,AD68-K68,K68-AD68)</f>
        <v>1</v>
      </c>
      <c r="AL68" s="10">
        <f t="shared" si="76"/>
        <v>1</v>
      </c>
      <c r="AM68" s="10">
        <f>IF(C68=0,AG68-N68,N68-AG68)</f>
        <v>2</v>
      </c>
      <c r="AN68" s="10">
        <f t="shared" si="77"/>
        <v>2</v>
      </c>
      <c r="AO68" s="10">
        <f>IF(C68=0,AF68-M68,M68-AF68)</f>
        <v>-85</v>
      </c>
      <c r="AP68" s="10">
        <f>IF(C68=0,AA68-H68,H68-AA68)</f>
        <v>1</v>
      </c>
      <c r="AQ68" s="10">
        <f t="shared" si="61"/>
        <v>0.09</v>
      </c>
      <c r="AR68" s="10">
        <f t="shared" si="62"/>
        <v>-0.05</v>
      </c>
      <c r="AS68" s="10">
        <f t="shared" si="63"/>
        <v>0.97</v>
      </c>
      <c r="AT68" s="10">
        <f t="shared" si="64"/>
        <v>0.77</v>
      </c>
      <c r="AU68" s="10">
        <f t="shared" si="65"/>
        <v>0.58</v>
      </c>
      <c r="AV68" s="10">
        <f t="shared" si="66"/>
        <v>-1.64</v>
      </c>
      <c r="AW68" s="10">
        <f t="shared" si="78"/>
        <v>0.13</v>
      </c>
      <c r="AX68" s="10">
        <v>3</v>
      </c>
      <c r="AY68" s="10">
        <v>6</v>
      </c>
      <c r="AZ68" s="10">
        <v>90</v>
      </c>
      <c r="BA68" s="10">
        <v>10</v>
      </c>
      <c r="BB68" s="11">
        <v>6</v>
      </c>
      <c r="BC68" s="10">
        <v>10</v>
      </c>
      <c r="BD68" s="10">
        <v>10</v>
      </c>
      <c r="BE68" s="10">
        <v>5</v>
      </c>
      <c r="BF68" s="10">
        <v>9</v>
      </c>
      <c r="BG68" s="2">
        <f t="shared" si="67"/>
        <v>0</v>
      </c>
      <c r="BH68" s="10">
        <f>IF(V68=0,BA68-AD68,AD68-BA68)</f>
        <v>0</v>
      </c>
      <c r="BI68" s="10">
        <f t="shared" si="79"/>
        <v>0</v>
      </c>
      <c r="BJ68" s="10">
        <f>IF(V68=0,BD68-AG68,AG68-BD68)</f>
        <v>0</v>
      </c>
      <c r="BK68" s="10">
        <f t="shared" si="80"/>
        <v>0</v>
      </c>
      <c r="BL68" s="10">
        <f>IF(V68=0,BC68-AF68,AF68-BC68)</f>
        <v>0</v>
      </c>
      <c r="BM68" s="10">
        <f>IF(V68=0,AX68-AA68,AA68-AX68)</f>
        <v>-1</v>
      </c>
      <c r="BN68" s="10">
        <f t="shared" si="68"/>
        <v>-0.15</v>
      </c>
      <c r="BO68" s="10">
        <f t="shared" si="69"/>
        <v>0.58</v>
      </c>
      <c r="BP68" s="10">
        <f t="shared" si="70"/>
        <v>0.83</v>
      </c>
      <c r="BQ68" s="10">
        <f t="shared" si="71"/>
        <v>1.28</v>
      </c>
      <c r="BR68" s="10">
        <f t="shared" si="72"/>
        <v>1.06</v>
      </c>
      <c r="BS68" s="10">
        <f t="shared" si="73"/>
        <v>-1.63</v>
      </c>
      <c r="BT68" s="10">
        <f t="shared" si="81"/>
        <v>0.42</v>
      </c>
      <c r="BU68" s="5">
        <f>IF(C68=0,PERCENTRANK(CU:CU,CS68),PERCENTRANK(CT:CT,CS68))</f>
        <v>0.437</v>
      </c>
      <c r="BV68" s="5">
        <f>IF(C68=0,PERCENTRANK(SVO!A:A,CS68),PERCENTRANK(SVO!B:B,CS68))</f>
        <v>0.427</v>
      </c>
      <c r="BW68" s="10">
        <v>3</v>
      </c>
      <c r="BX68" s="10">
        <v>4</v>
      </c>
      <c r="BY68" s="10">
        <v>5</v>
      </c>
      <c r="BZ68" s="10">
        <v>3</v>
      </c>
      <c r="CA68" s="10">
        <v>3</v>
      </c>
      <c r="CB68" s="10">
        <v>1</v>
      </c>
      <c r="CC68" s="10">
        <v>2</v>
      </c>
      <c r="CD68" s="10">
        <v>1</v>
      </c>
      <c r="CE68" s="10">
        <v>1</v>
      </c>
      <c r="CF68" s="10">
        <v>5</v>
      </c>
      <c r="CG68" s="10">
        <v>1</v>
      </c>
      <c r="CH68" s="10">
        <v>5</v>
      </c>
      <c r="CI68" s="10">
        <v>4</v>
      </c>
      <c r="CJ68" s="10">
        <v>3</v>
      </c>
      <c r="CK68" s="10">
        <v>1</v>
      </c>
      <c r="CL68" s="10">
        <v>4</v>
      </c>
      <c r="CM68" s="10">
        <v>1</v>
      </c>
      <c r="CN68" s="10">
        <v>1</v>
      </c>
      <c r="CO68" s="16">
        <f t="shared" si="51"/>
        <v>2.6666666666666665</v>
      </c>
      <c r="CP68" s="16">
        <f t="shared" si="74"/>
        <v>2.5</v>
      </c>
      <c r="CQ68" s="5">
        <v>11.881053999999999</v>
      </c>
      <c r="CR68" s="5">
        <v>9.979818801347019</v>
      </c>
      <c r="CS68" s="5">
        <f>D68+(1-(CQ68/110.72))</f>
        <v>9.892692792630058</v>
      </c>
      <c r="CT68" s="5">
        <f>IF(C68=1,CS68,"")</f>
      </c>
      <c r="CU68" s="5">
        <f>IF(C68=0,CS68,"")</f>
        <v>9.892692792630058</v>
      </c>
      <c r="CV68" s="6">
        <v>1</v>
      </c>
      <c r="CW68" s="5">
        <v>12</v>
      </c>
      <c r="CX68" s="5">
        <v>9.97566262395637</v>
      </c>
      <c r="CY68" s="5">
        <f>IF(ISBLANK(BA68),"",BA68-D68)</f>
        <v>1</v>
      </c>
      <c r="CZ68" s="2">
        <f>BC68-(BU68*100)</f>
        <v>-33.7</v>
      </c>
    </row>
    <row r="69" spans="1:104" ht="15">
      <c r="A69" s="14">
        <v>37421.708333333336</v>
      </c>
      <c r="B69" s="10">
        <v>198</v>
      </c>
      <c r="C69" s="10">
        <v>1</v>
      </c>
      <c r="D69" s="10">
        <v>4</v>
      </c>
      <c r="E69" s="10">
        <v>12.25</v>
      </c>
      <c r="F69" s="10">
        <v>3</v>
      </c>
      <c r="G69" s="12">
        <v>7</v>
      </c>
      <c r="H69" s="10">
        <v>2</v>
      </c>
      <c r="I69" s="10">
        <v>4</v>
      </c>
      <c r="J69" s="10">
        <v>50</v>
      </c>
      <c r="K69" s="10">
        <v>4</v>
      </c>
      <c r="L69" s="10">
        <v>4</v>
      </c>
      <c r="M69" s="10">
        <v>60</v>
      </c>
      <c r="N69" s="10">
        <v>2</v>
      </c>
      <c r="O69" s="10">
        <v>40</v>
      </c>
      <c r="P69" s="10">
        <v>3</v>
      </c>
      <c r="Q69" s="10">
        <f t="shared" si="54"/>
        <v>2</v>
      </c>
      <c r="R69" s="10">
        <f t="shared" si="55"/>
        <v>0.76</v>
      </c>
      <c r="S69" s="10">
        <f t="shared" si="56"/>
        <v>-0.2</v>
      </c>
      <c r="T69" s="10">
        <f t="shared" si="57"/>
        <v>-0.63</v>
      </c>
      <c r="U69" s="10">
        <f t="shared" si="58"/>
        <v>-0.67</v>
      </c>
      <c r="V69" s="10">
        <f t="shared" si="59"/>
        <v>-0.53</v>
      </c>
      <c r="W69" s="10">
        <f t="shared" si="60"/>
        <v>-0.07</v>
      </c>
      <c r="X69" s="10">
        <f t="shared" si="75"/>
        <v>-0.42</v>
      </c>
      <c r="Y69" s="10">
        <v>4</v>
      </c>
      <c r="Z69" s="10">
        <v>12.25</v>
      </c>
      <c r="AA69" s="10">
        <v>3</v>
      </c>
      <c r="AB69" s="10">
        <v>5</v>
      </c>
      <c r="AC69" s="10">
        <v>56</v>
      </c>
      <c r="AD69" s="10">
        <v>5</v>
      </c>
      <c r="AE69" s="10">
        <v>4</v>
      </c>
      <c r="AF69" s="10">
        <v>60</v>
      </c>
      <c r="AG69" s="10">
        <v>3</v>
      </c>
      <c r="AH69" s="10">
        <v>40</v>
      </c>
      <c r="AI69" s="10">
        <v>3</v>
      </c>
      <c r="AJ69" s="10">
        <f t="shared" si="53"/>
        <v>2</v>
      </c>
      <c r="AK69" s="10">
        <f>IF(C69=0,AD69-K69,K69-AD69)</f>
        <v>-1</v>
      </c>
      <c r="AL69" s="10">
        <f t="shared" si="76"/>
        <v>1</v>
      </c>
      <c r="AM69" s="10">
        <f>IF(C69=0,AG69-N69,N69-AG69)</f>
        <v>-1</v>
      </c>
      <c r="AN69" s="10">
        <f t="shared" si="77"/>
        <v>1</v>
      </c>
      <c r="AO69" s="10">
        <f>IF(C69=0,AF69-M69,M69-AF69)</f>
        <v>0</v>
      </c>
      <c r="AP69" s="10">
        <f>IF(C69=0,AA69-H69,H69-AA69)</f>
        <v>-1</v>
      </c>
      <c r="AQ69" s="10">
        <f t="shared" si="61"/>
        <v>1.23</v>
      </c>
      <c r="AR69" s="10">
        <f t="shared" si="62"/>
        <v>0.68</v>
      </c>
      <c r="AS69" s="10">
        <f t="shared" si="63"/>
        <v>0.45</v>
      </c>
      <c r="AT69" s="10">
        <f t="shared" si="64"/>
        <v>0.08</v>
      </c>
      <c r="AU69" s="10">
        <f t="shared" si="65"/>
        <v>0.01</v>
      </c>
      <c r="AV69" s="10">
        <f t="shared" si="66"/>
        <v>0.33</v>
      </c>
      <c r="AW69" s="10">
        <f t="shared" si="78"/>
        <v>0.31</v>
      </c>
      <c r="AX69" s="10">
        <v>3</v>
      </c>
      <c r="AY69" s="10">
        <v>5</v>
      </c>
      <c r="AZ69" s="10">
        <v>62</v>
      </c>
      <c r="BA69" s="10">
        <v>4</v>
      </c>
      <c r="BB69" s="11">
        <v>5</v>
      </c>
      <c r="BC69" s="10">
        <v>90</v>
      </c>
      <c r="BD69" s="10">
        <v>2</v>
      </c>
      <c r="BE69" s="10">
        <v>55</v>
      </c>
      <c r="BF69" s="10">
        <v>2</v>
      </c>
      <c r="BG69" s="2">
        <f t="shared" si="67"/>
        <v>2</v>
      </c>
      <c r="BH69" s="10">
        <f>IF(V69=0,BA69-AD69,AD69-BA69)</f>
        <v>1</v>
      </c>
      <c r="BI69" s="10">
        <f t="shared" si="79"/>
        <v>1</v>
      </c>
      <c r="BJ69" s="10">
        <f>IF(V69=0,BD69-AG69,AG69-BD69)</f>
        <v>1</v>
      </c>
      <c r="BK69" s="10">
        <f t="shared" si="80"/>
        <v>1</v>
      </c>
      <c r="BL69" s="10">
        <f>IF(V69=0,BC69-AF69,AF69-BC69)</f>
        <v>-30</v>
      </c>
      <c r="BM69" s="10">
        <f>IF(V69=0,AX69-AA69,AA69-AX69)</f>
        <v>0</v>
      </c>
      <c r="BN69" s="10">
        <f t="shared" si="68"/>
        <v>1.64</v>
      </c>
      <c r="BO69" s="10">
        <f t="shared" si="69"/>
        <v>0.58</v>
      </c>
      <c r="BP69" s="10">
        <f t="shared" si="70"/>
        <v>0.25</v>
      </c>
      <c r="BQ69" s="10">
        <f t="shared" si="71"/>
        <v>0.2</v>
      </c>
      <c r="BR69" s="10">
        <f t="shared" si="72"/>
        <v>0.43</v>
      </c>
      <c r="BS69" s="10">
        <f t="shared" si="73"/>
        <v>1.39</v>
      </c>
      <c r="BT69" s="10">
        <f t="shared" si="81"/>
        <v>0.57</v>
      </c>
      <c r="BU69" s="5">
        <f>IF(C69=0,PERCENTRANK(CU:CU,CS69),PERCENTRANK(CT:CT,CS69))</f>
        <v>0.967</v>
      </c>
      <c r="BV69" s="5">
        <f>IF(C69=0,PERCENTRANK(SVO!A:A,CS69),PERCENTRANK(SVO!B:B,CS69))</f>
        <v>0.985</v>
      </c>
      <c r="BW69" s="10">
        <v>4</v>
      </c>
      <c r="BX69" s="10">
        <v>1</v>
      </c>
      <c r="BY69" s="10">
        <v>1</v>
      </c>
      <c r="BZ69" s="10">
        <v>3</v>
      </c>
      <c r="CA69" s="10">
        <v>3</v>
      </c>
      <c r="CB69" s="10">
        <v>1</v>
      </c>
      <c r="CC69" s="10">
        <v>1</v>
      </c>
      <c r="CD69" s="10">
        <v>1</v>
      </c>
      <c r="CE69" s="10">
        <v>2</v>
      </c>
      <c r="CF69" s="10">
        <v>2</v>
      </c>
      <c r="CG69" s="10">
        <v>1</v>
      </c>
      <c r="CH69" s="10">
        <v>3</v>
      </c>
      <c r="CI69" s="10">
        <v>1</v>
      </c>
      <c r="CJ69" s="10">
        <v>3</v>
      </c>
      <c r="CK69" s="10">
        <v>1</v>
      </c>
      <c r="CL69" s="10">
        <v>2</v>
      </c>
      <c r="CM69" s="10">
        <v>3</v>
      </c>
      <c r="CN69" s="10">
        <v>1</v>
      </c>
      <c r="CO69" s="16">
        <f t="shared" si="51"/>
        <v>1.1111111111111112</v>
      </c>
      <c r="CP69" s="16">
        <f t="shared" si="74"/>
        <v>2.75</v>
      </c>
      <c r="CQ69" s="5">
        <v>0.03105399999999925</v>
      </c>
      <c r="CR69" s="5">
        <v>4.999947251570191</v>
      </c>
      <c r="CS69" s="5">
        <f>D69+(1-(CQ69/110.72))</f>
        <v>4.999719526734104</v>
      </c>
      <c r="CT69" s="5">
        <f>IF(C69=1,CS69,"")</f>
        <v>4.999719526734104</v>
      </c>
      <c r="CU69" s="5">
        <f>IF(C69=0,CS69,"")</f>
      </c>
      <c r="CV69" s="6">
        <v>1</v>
      </c>
      <c r="CW69" s="5">
        <v>49</v>
      </c>
      <c r="CX69" s="5">
        <v>2.890071877334038</v>
      </c>
      <c r="CY69" s="5">
        <f>IF(ISBLANK(BA69),"",BA69-D69)</f>
        <v>0</v>
      </c>
      <c r="CZ69" s="2">
        <f>BC69-(BU69*100)</f>
        <v>-6.700000000000003</v>
      </c>
    </row>
    <row r="70" spans="1:104" ht="15">
      <c r="A70" s="14">
        <v>37421.708333333336</v>
      </c>
      <c r="B70" s="10">
        <v>199</v>
      </c>
      <c r="C70" s="10">
        <v>1</v>
      </c>
      <c r="D70" s="10">
        <v>1</v>
      </c>
      <c r="E70" s="10">
        <v>20</v>
      </c>
      <c r="F70" s="10">
        <v>0</v>
      </c>
      <c r="G70" s="12">
        <v>4</v>
      </c>
      <c r="H70" s="10">
        <v>2</v>
      </c>
      <c r="I70" s="10">
        <v>2</v>
      </c>
      <c r="J70" s="10">
        <v>25</v>
      </c>
      <c r="K70" s="10">
        <v>3</v>
      </c>
      <c r="L70" s="10">
        <v>3</v>
      </c>
      <c r="M70" s="10">
        <v>33</v>
      </c>
      <c r="N70" s="10">
        <v>5</v>
      </c>
      <c r="O70" s="10">
        <v>60</v>
      </c>
      <c r="P70" s="10">
        <v>5</v>
      </c>
      <c r="Q70" s="10">
        <f t="shared" si="54"/>
        <v>-2</v>
      </c>
      <c r="R70" s="10">
        <f t="shared" si="55"/>
        <v>-1.37</v>
      </c>
      <c r="S70" s="10">
        <f t="shared" si="56"/>
        <v>-0.2</v>
      </c>
      <c r="T70" s="10">
        <f t="shared" si="57"/>
        <v>-2.17</v>
      </c>
      <c r="U70" s="10">
        <f t="shared" si="58"/>
        <v>-1.98</v>
      </c>
      <c r="V70" s="10">
        <f t="shared" si="59"/>
        <v>-1.35</v>
      </c>
      <c r="W70" s="10">
        <f t="shared" si="60"/>
        <v>-1.5</v>
      </c>
      <c r="X70" s="10">
        <f t="shared" si="75"/>
        <v>-1.44</v>
      </c>
      <c r="Y70" s="10">
        <v>1</v>
      </c>
      <c r="Z70" s="10">
        <v>20</v>
      </c>
      <c r="AA70" s="10">
        <v>0</v>
      </c>
      <c r="AB70" s="10">
        <v>1</v>
      </c>
      <c r="AC70" s="10">
        <v>1</v>
      </c>
      <c r="AD70" s="10">
        <v>1</v>
      </c>
      <c r="AE70" s="10">
        <v>1</v>
      </c>
      <c r="AF70" s="10">
        <v>10</v>
      </c>
      <c r="AG70" s="10">
        <v>2</v>
      </c>
      <c r="AH70" s="10">
        <v>20</v>
      </c>
      <c r="AI70" s="10">
        <v>1</v>
      </c>
      <c r="AJ70" s="10">
        <f t="shared" si="53"/>
        <v>-1</v>
      </c>
      <c r="AK70" s="10">
        <f>IF(C70=0,AD70-K70,K70-AD70)</f>
        <v>2</v>
      </c>
      <c r="AL70" s="10">
        <f t="shared" si="76"/>
        <v>2</v>
      </c>
      <c r="AM70" s="10">
        <f>IF(C70=0,AG70-N70,N70-AG70)</f>
        <v>3</v>
      </c>
      <c r="AN70" s="10">
        <f t="shared" si="77"/>
        <v>3</v>
      </c>
      <c r="AO70" s="10">
        <f>IF(C70=0,AF70-M70,M70-AF70)</f>
        <v>23</v>
      </c>
      <c r="AP70" s="10">
        <f>IF(C70=0,AA70-H70,H70-AA70)</f>
        <v>2</v>
      </c>
      <c r="AQ70" s="10">
        <f t="shared" si="61"/>
        <v>-0.47</v>
      </c>
      <c r="AR70" s="10">
        <f t="shared" si="62"/>
        <v>-1.52</v>
      </c>
      <c r="AS70" s="10">
        <f t="shared" si="63"/>
        <v>-1.65</v>
      </c>
      <c r="AT70" s="10">
        <f t="shared" si="64"/>
        <v>-1.91</v>
      </c>
      <c r="AU70" s="10">
        <f t="shared" si="65"/>
        <v>-1.68</v>
      </c>
      <c r="AV70" s="10">
        <f t="shared" si="66"/>
        <v>-1.64</v>
      </c>
      <c r="AW70" s="10">
        <f t="shared" si="78"/>
        <v>-1.68</v>
      </c>
      <c r="AX70" s="10">
        <v>0</v>
      </c>
      <c r="AY70" s="10">
        <v>2</v>
      </c>
      <c r="AZ70" s="10">
        <v>50</v>
      </c>
      <c r="BA70" s="10">
        <v>1</v>
      </c>
      <c r="BB70" s="11">
        <v>2</v>
      </c>
      <c r="BC70" s="10">
        <v>20</v>
      </c>
      <c r="BD70" s="10">
        <v>1</v>
      </c>
      <c r="BE70" s="10">
        <v>14</v>
      </c>
      <c r="BF70" s="10">
        <v>1</v>
      </c>
      <c r="BG70" s="2">
        <f t="shared" si="67"/>
        <v>0</v>
      </c>
      <c r="BH70" s="10">
        <f>IF(V70=0,BA70-AD70,AD70-BA70)</f>
        <v>0</v>
      </c>
      <c r="BI70" s="10">
        <f t="shared" si="79"/>
        <v>0</v>
      </c>
      <c r="BJ70" s="10">
        <f>IF(V70=0,BD70-AG70,AG70-BD70)</f>
        <v>1</v>
      </c>
      <c r="BK70" s="10">
        <f t="shared" si="80"/>
        <v>1</v>
      </c>
      <c r="BL70" s="10">
        <f>IF(V70=0,BC70-AF70,AF70-BC70)</f>
        <v>-10</v>
      </c>
      <c r="BM70" s="10">
        <f>IF(V70=0,AX70-AA70,AA70-AX70)</f>
        <v>0</v>
      </c>
      <c r="BN70" s="10">
        <f t="shared" si="68"/>
        <v>-0.15</v>
      </c>
      <c r="BO70" s="10">
        <f t="shared" si="69"/>
        <v>-1.61</v>
      </c>
      <c r="BP70" s="10">
        <f t="shared" si="70"/>
        <v>-1.49</v>
      </c>
      <c r="BQ70" s="10">
        <f t="shared" si="71"/>
        <v>-0.26</v>
      </c>
      <c r="BR70" s="10">
        <f t="shared" si="72"/>
        <v>-1.47</v>
      </c>
      <c r="BS70" s="10">
        <f t="shared" si="73"/>
        <v>-1.25</v>
      </c>
      <c r="BT70" s="10">
        <f t="shared" si="81"/>
        <v>-1.22</v>
      </c>
      <c r="BU70" s="5">
        <f>IF(C70=0,PERCENTRANK(CU:CU,CS70),PERCENTRANK(CT:CT,CS70))</f>
        <v>0.451</v>
      </c>
      <c r="BV70" s="5">
        <f>IF(C70=0,PERCENTRANK(SVO!A:A,CS70),PERCENTRANK(SVO!B:B,CS70))</f>
        <v>0.411</v>
      </c>
      <c r="BW70" s="10">
        <v>3</v>
      </c>
      <c r="BX70" s="10">
        <v>4</v>
      </c>
      <c r="BY70" s="10">
        <v>1</v>
      </c>
      <c r="BZ70" s="10">
        <v>1</v>
      </c>
      <c r="CA70" s="10">
        <v>2</v>
      </c>
      <c r="CB70" s="10">
        <v>5</v>
      </c>
      <c r="CC70" s="10">
        <v>4</v>
      </c>
      <c r="CD70" s="10">
        <v>1</v>
      </c>
      <c r="CE70" s="10">
        <v>1</v>
      </c>
      <c r="CF70" s="10">
        <v>1</v>
      </c>
      <c r="CG70" s="10">
        <v>2</v>
      </c>
      <c r="CH70" s="10">
        <v>1</v>
      </c>
      <c r="CI70" s="10">
        <v>1</v>
      </c>
      <c r="CJ70" s="10">
        <v>1</v>
      </c>
      <c r="CK70" s="10">
        <v>1</v>
      </c>
      <c r="CL70" s="10">
        <v>2</v>
      </c>
      <c r="CM70" s="10">
        <v>2</v>
      </c>
      <c r="CN70" s="10">
        <v>1</v>
      </c>
      <c r="CO70" s="16">
        <f t="shared" si="51"/>
        <v>2.2222222222222223</v>
      </c>
      <c r="CP70" s="16">
        <f t="shared" si="74"/>
        <v>1.5</v>
      </c>
      <c r="CQ70" s="5">
        <v>7.718946000000001</v>
      </c>
      <c r="CR70" s="5">
        <v>1.9868885721235139</v>
      </c>
      <c r="CS70" s="5">
        <f>D70+(1-(CQ70/110.72))</f>
        <v>1.930284085982659</v>
      </c>
      <c r="CT70" s="5">
        <f>IF(C70=1,CS70,"")</f>
        <v>1.930284085982659</v>
      </c>
      <c r="CU70" s="5">
        <f>IF(C70=0,CS70,"")</f>
      </c>
      <c r="CV70" s="6">
        <v>0</v>
      </c>
      <c r="CW70" s="5">
        <v>45</v>
      </c>
      <c r="CX70" s="5">
        <v>2.9974842763017118</v>
      </c>
      <c r="CY70" s="5">
        <f>IF(ISBLANK(BA70),"",BA70-D70)</f>
        <v>0</v>
      </c>
      <c r="CZ70" s="2">
        <f>BC70-(BU70*100)</f>
        <v>-25.1</v>
      </c>
    </row>
    <row r="71" spans="1:104" ht="15">
      <c r="A71" s="14">
        <v>37426.583333333336</v>
      </c>
      <c r="B71" s="10">
        <v>201</v>
      </c>
      <c r="C71" s="10">
        <v>0</v>
      </c>
      <c r="D71" s="10">
        <v>9</v>
      </c>
      <c r="E71" s="10">
        <v>8</v>
      </c>
      <c r="F71" s="10">
        <v>2</v>
      </c>
      <c r="G71" s="12">
        <v>6</v>
      </c>
      <c r="H71" s="10">
        <v>2</v>
      </c>
      <c r="I71" s="10">
        <v>4</v>
      </c>
      <c r="J71" s="10">
        <v>50</v>
      </c>
      <c r="K71" s="10">
        <v>7</v>
      </c>
      <c r="L71" s="10">
        <v>4</v>
      </c>
      <c r="M71" s="10">
        <v>50</v>
      </c>
      <c r="N71" s="10">
        <v>7</v>
      </c>
      <c r="O71" s="10">
        <v>50</v>
      </c>
      <c r="P71" s="10">
        <v>7</v>
      </c>
      <c r="Q71" s="10">
        <f t="shared" si="54"/>
        <v>0</v>
      </c>
      <c r="R71" s="10">
        <f t="shared" si="55"/>
        <v>-0.31</v>
      </c>
      <c r="S71" s="10">
        <f t="shared" si="56"/>
        <v>-0.2</v>
      </c>
      <c r="T71" s="10">
        <f t="shared" si="57"/>
        <v>-0.63</v>
      </c>
      <c r="U71" s="10">
        <f t="shared" si="58"/>
        <v>-0.67</v>
      </c>
      <c r="V71" s="10">
        <f t="shared" si="59"/>
        <v>-0.53</v>
      </c>
      <c r="W71" s="10">
        <f t="shared" si="60"/>
        <v>-0.6</v>
      </c>
      <c r="X71" s="10">
        <f t="shared" si="75"/>
        <v>-0.53</v>
      </c>
      <c r="Y71" s="10">
        <v>9</v>
      </c>
      <c r="Z71" s="10">
        <v>8</v>
      </c>
      <c r="AA71" s="10">
        <v>3</v>
      </c>
      <c r="AB71" s="10">
        <v>5</v>
      </c>
      <c r="AC71" s="10">
        <v>50</v>
      </c>
      <c r="AD71" s="10">
        <v>7</v>
      </c>
      <c r="AE71" s="10">
        <v>4</v>
      </c>
      <c r="AF71" s="10">
        <v>50</v>
      </c>
      <c r="AG71" s="10">
        <v>7</v>
      </c>
      <c r="AH71" s="10">
        <v>50</v>
      </c>
      <c r="AI71" s="10">
        <v>7</v>
      </c>
      <c r="AJ71" s="10">
        <f t="shared" si="53"/>
        <v>0</v>
      </c>
      <c r="AK71" s="10">
        <f>IF(C71=0,AD71-K71,K71-AD71)</f>
        <v>0</v>
      </c>
      <c r="AL71" s="10">
        <f t="shared" si="76"/>
        <v>0</v>
      </c>
      <c r="AM71" s="10">
        <f>IF(C71=0,AG71-N71,N71-AG71)</f>
        <v>0</v>
      </c>
      <c r="AN71" s="10">
        <f t="shared" si="77"/>
        <v>0</v>
      </c>
      <c r="AO71" s="10">
        <f>IF(C71=0,AF71-M71,M71-AF71)</f>
        <v>0</v>
      </c>
      <c r="AP71" s="10">
        <f>IF(C71=0,AA71-H71,H71-AA71)</f>
        <v>1</v>
      </c>
      <c r="AQ71" s="10">
        <f t="shared" si="61"/>
        <v>0.09</v>
      </c>
      <c r="AR71" s="10">
        <f t="shared" si="62"/>
        <v>0.68</v>
      </c>
      <c r="AS71" s="10">
        <f t="shared" si="63"/>
        <v>0.45</v>
      </c>
      <c r="AT71" s="10">
        <f t="shared" si="64"/>
        <v>-0.13</v>
      </c>
      <c r="AU71" s="10">
        <f t="shared" si="65"/>
        <v>0.01</v>
      </c>
      <c r="AV71" s="10">
        <f t="shared" si="66"/>
        <v>-0.07</v>
      </c>
      <c r="AW71" s="10">
        <f t="shared" si="78"/>
        <v>0.19</v>
      </c>
      <c r="AX71" s="10">
        <v>2</v>
      </c>
      <c r="AY71" s="10">
        <v>3</v>
      </c>
      <c r="AZ71" s="10">
        <v>12</v>
      </c>
      <c r="BA71" s="10">
        <v>8</v>
      </c>
      <c r="BB71" s="11">
        <v>3</v>
      </c>
      <c r="BC71" s="10">
        <v>15</v>
      </c>
      <c r="BD71" s="10">
        <v>9</v>
      </c>
      <c r="BE71" s="10">
        <v>30</v>
      </c>
      <c r="BF71" s="10">
        <v>9</v>
      </c>
      <c r="BG71" s="2">
        <f t="shared" si="67"/>
        <v>-1</v>
      </c>
      <c r="BH71" s="10">
        <f>IF(V71=0,BA71-AD71,AD71-BA71)</f>
        <v>-1</v>
      </c>
      <c r="BI71" s="10">
        <f t="shared" si="79"/>
        <v>1</v>
      </c>
      <c r="BJ71" s="10">
        <f>IF(V71=0,BD71-AG71,AG71-BD71)</f>
        <v>-2</v>
      </c>
      <c r="BK71" s="10">
        <f t="shared" si="80"/>
        <v>2</v>
      </c>
      <c r="BL71" s="10">
        <f>IF(V71=0,BC71-AF71,AF71-BC71)</f>
        <v>35</v>
      </c>
      <c r="BM71" s="10">
        <f>IF(V71=0,AX71-AA71,AA71-AX71)</f>
        <v>1</v>
      </c>
      <c r="BN71" s="10">
        <f t="shared" si="68"/>
        <v>-1.04</v>
      </c>
      <c r="BO71" s="10">
        <f t="shared" si="69"/>
        <v>-0.15</v>
      </c>
      <c r="BP71" s="10">
        <f t="shared" si="70"/>
        <v>-0.91</v>
      </c>
      <c r="BQ71" s="10">
        <f t="shared" si="71"/>
        <v>-1.72</v>
      </c>
      <c r="BR71" s="10">
        <f t="shared" si="72"/>
        <v>-0.84</v>
      </c>
      <c r="BS71" s="10">
        <f t="shared" si="73"/>
        <v>-1.44</v>
      </c>
      <c r="BT71" s="10">
        <f t="shared" si="81"/>
        <v>-1.01</v>
      </c>
      <c r="BU71" s="5">
        <f>IF(C71=0,PERCENTRANK(CU:CU,CS71),PERCENTRANK(CT:CT,CS71))</f>
        <v>0.625</v>
      </c>
      <c r="BV71" s="5">
        <f>IF(C71=0,PERCENTRANK(SVO!A:A,CS71),PERCENTRANK(SVO!B:B,CS71))</f>
        <v>0.669</v>
      </c>
      <c r="BW71" s="10">
        <v>2</v>
      </c>
      <c r="BX71" s="10">
        <v>1</v>
      </c>
      <c r="BY71" s="10">
        <v>1</v>
      </c>
      <c r="BZ71" s="10">
        <v>1</v>
      </c>
      <c r="CA71" s="10">
        <v>1</v>
      </c>
      <c r="CB71" s="10">
        <v>1</v>
      </c>
      <c r="CC71" s="10">
        <v>1</v>
      </c>
      <c r="CD71" s="10">
        <v>1</v>
      </c>
      <c r="CE71" s="10">
        <v>1</v>
      </c>
      <c r="CF71" s="10">
        <v>1</v>
      </c>
      <c r="CG71" s="10">
        <v>1</v>
      </c>
      <c r="CH71" s="10">
        <v>1</v>
      </c>
      <c r="CI71" s="10">
        <v>1</v>
      </c>
      <c r="CJ71" s="10">
        <v>2</v>
      </c>
      <c r="CK71" s="10">
        <v>1</v>
      </c>
      <c r="CL71" s="10">
        <v>1</v>
      </c>
      <c r="CM71" s="10">
        <v>1</v>
      </c>
      <c r="CN71" s="10">
        <v>1</v>
      </c>
      <c r="CO71" s="16">
        <f t="shared" si="51"/>
        <v>1</v>
      </c>
      <c r="CP71" s="16">
        <f t="shared" si="74"/>
        <v>1.25</v>
      </c>
      <c r="CQ71" s="5">
        <v>4.281053999999999</v>
      </c>
      <c r="CR71" s="5">
        <v>9.99272818714416</v>
      </c>
      <c r="CS71" s="5">
        <f>D71+(1-(CQ71/110.72))</f>
        <v>9.961334411127167</v>
      </c>
      <c r="CT71" s="5">
        <f>IF(C71=1,CS71,"")</f>
      </c>
      <c r="CU71" s="5">
        <f>IF(C71=0,CS71,"")</f>
        <v>9.961334411127167</v>
      </c>
      <c r="CV71" s="6">
        <v>1</v>
      </c>
      <c r="CW71" s="5">
        <v>35</v>
      </c>
      <c r="CX71" s="5">
        <v>7.890519428996403</v>
      </c>
      <c r="CY71" s="5">
        <f>IF(ISBLANK(BA71),"",BA71-D71)</f>
        <v>-1</v>
      </c>
      <c r="CZ71" s="2">
        <f>BC71-(BU71*100)</f>
        <v>-47.5</v>
      </c>
    </row>
    <row r="72" spans="1:104" ht="15">
      <c r="A72" s="14">
        <v>37426.583333333336</v>
      </c>
      <c r="B72" s="10">
        <v>202</v>
      </c>
      <c r="C72" s="10">
        <v>1</v>
      </c>
      <c r="D72" s="10">
        <v>2</v>
      </c>
      <c r="E72" s="10"/>
      <c r="F72" s="10">
        <v>2</v>
      </c>
      <c r="G72" s="12">
        <v>6</v>
      </c>
      <c r="H72" s="10">
        <v>1</v>
      </c>
      <c r="I72" s="10">
        <v>3</v>
      </c>
      <c r="J72" s="10">
        <v>25</v>
      </c>
      <c r="K72" s="10">
        <v>3</v>
      </c>
      <c r="L72" s="10">
        <v>2</v>
      </c>
      <c r="M72" s="10">
        <v>0</v>
      </c>
      <c r="N72" s="10">
        <v>8</v>
      </c>
      <c r="O72" s="10">
        <v>50</v>
      </c>
      <c r="P72" s="10">
        <v>5</v>
      </c>
      <c r="Q72" s="10">
        <f t="shared" si="54"/>
        <v>-5</v>
      </c>
      <c r="R72" s="10">
        <f t="shared" si="55"/>
        <v>-2.97</v>
      </c>
      <c r="S72" s="10">
        <f t="shared" si="56"/>
        <v>-1.01</v>
      </c>
      <c r="T72" s="10">
        <f t="shared" si="57"/>
        <v>-1.4</v>
      </c>
      <c r="U72" s="10">
        <f t="shared" si="58"/>
        <v>-1.98</v>
      </c>
      <c r="V72" s="10">
        <f t="shared" si="59"/>
        <v>-2.17</v>
      </c>
      <c r="W72" s="10">
        <f t="shared" si="60"/>
        <v>-3.26</v>
      </c>
      <c r="X72" s="10">
        <f t="shared" si="75"/>
        <v>-1.96</v>
      </c>
      <c r="Y72" s="10">
        <v>2</v>
      </c>
      <c r="Z72" s="10">
        <v>0</v>
      </c>
      <c r="AA72" s="10">
        <v>0</v>
      </c>
      <c r="AB72" s="10">
        <v>1</v>
      </c>
      <c r="AC72" s="10">
        <v>0</v>
      </c>
      <c r="AD72" s="10">
        <v>1</v>
      </c>
      <c r="AE72" s="10">
        <v>1</v>
      </c>
      <c r="AF72" s="10">
        <v>0</v>
      </c>
      <c r="AG72" s="10">
        <v>7</v>
      </c>
      <c r="AH72" s="10">
        <v>50</v>
      </c>
      <c r="AI72" s="10">
        <v>4</v>
      </c>
      <c r="AJ72" s="10">
        <f t="shared" si="53"/>
        <v>-6</v>
      </c>
      <c r="AK72" s="10">
        <f>IF(C72=0,AD72-K72,K72-AD72)</f>
        <v>2</v>
      </c>
      <c r="AL72" s="10">
        <f t="shared" si="76"/>
        <v>2</v>
      </c>
      <c r="AM72" s="10">
        <f>IF(C72=0,AG72-N72,N72-AG72)</f>
        <v>1</v>
      </c>
      <c r="AN72" s="10">
        <f t="shared" si="77"/>
        <v>1</v>
      </c>
      <c r="AO72" s="10">
        <f>IF(C72=0,AF72-M72,M72-AF72)</f>
        <v>0</v>
      </c>
      <c r="AP72" s="10">
        <f>IF(C72=0,AA72-H72,H72-AA72)</f>
        <v>1</v>
      </c>
      <c r="AQ72" s="10">
        <f t="shared" si="61"/>
        <v>-3.31</v>
      </c>
      <c r="AR72" s="10">
        <f t="shared" si="62"/>
        <v>-1.52</v>
      </c>
      <c r="AS72" s="10">
        <f t="shared" si="63"/>
        <v>-1.65</v>
      </c>
      <c r="AT72" s="10">
        <f t="shared" si="64"/>
        <v>-1.94</v>
      </c>
      <c r="AU72" s="10">
        <f t="shared" si="65"/>
        <v>-1.68</v>
      </c>
      <c r="AV72" s="10">
        <f t="shared" si="66"/>
        <v>-2.04</v>
      </c>
      <c r="AW72" s="10">
        <f t="shared" si="78"/>
        <v>-1.77</v>
      </c>
      <c r="AX72" s="10">
        <v>2</v>
      </c>
      <c r="AY72" s="10">
        <v>3</v>
      </c>
      <c r="AZ72" s="10">
        <v>50</v>
      </c>
      <c r="BA72" s="10">
        <v>1</v>
      </c>
      <c r="BB72" s="11">
        <v>3</v>
      </c>
      <c r="BC72" s="10">
        <v>50</v>
      </c>
      <c r="BD72" s="10">
        <v>2</v>
      </c>
      <c r="BE72" s="10">
        <v>50</v>
      </c>
      <c r="BF72" s="10">
        <v>2</v>
      </c>
      <c r="BG72" s="2">
        <f t="shared" si="67"/>
        <v>-1</v>
      </c>
      <c r="BH72" s="10">
        <f>IF(V72=0,BA72-AD72,AD72-BA72)</f>
        <v>0</v>
      </c>
      <c r="BI72" s="10">
        <f t="shared" si="79"/>
        <v>0</v>
      </c>
      <c r="BJ72" s="10">
        <f>IF(V72=0,BD72-AG72,AG72-BD72)</f>
        <v>5</v>
      </c>
      <c r="BK72" s="10">
        <f t="shared" si="80"/>
        <v>5</v>
      </c>
      <c r="BL72" s="10">
        <f>IF(V72=0,BC72-AF72,AF72-BC72)</f>
        <v>-50</v>
      </c>
      <c r="BM72" s="10">
        <f>IF(V72=0,AX72-AA72,AA72-AX72)</f>
        <v>-2</v>
      </c>
      <c r="BN72" s="10">
        <f t="shared" si="68"/>
        <v>-1.04</v>
      </c>
      <c r="BO72" s="10">
        <f t="shared" si="69"/>
        <v>-0.15</v>
      </c>
      <c r="BP72" s="10">
        <f t="shared" si="70"/>
        <v>-0.91</v>
      </c>
      <c r="BQ72" s="10">
        <f t="shared" si="71"/>
        <v>-0.26</v>
      </c>
      <c r="BR72" s="10">
        <f t="shared" si="72"/>
        <v>-0.84</v>
      </c>
      <c r="BS72" s="10">
        <f t="shared" si="73"/>
        <v>-0.12</v>
      </c>
      <c r="BT72" s="10">
        <f t="shared" si="81"/>
        <v>-0.46</v>
      </c>
      <c r="BU72" s="5">
        <f>IF(C72=0,PERCENTRANK(CU:CU,CS72),PERCENTRANK(CT:CT,CS72))</f>
        <v>0.58</v>
      </c>
      <c r="BV72" s="5">
        <f>IF(C72=0,PERCENTRANK(SVO!A:A,CS72),PERCENTRANK(SVO!B:B,CS72))</f>
        <v>0.588</v>
      </c>
      <c r="BW72" s="10">
        <v>3</v>
      </c>
      <c r="BX72" s="10">
        <v>1</v>
      </c>
      <c r="BY72" s="10">
        <v>1</v>
      </c>
      <c r="BZ72" s="10">
        <v>4</v>
      </c>
      <c r="CA72" s="10">
        <v>1</v>
      </c>
      <c r="CB72" s="10">
        <v>2</v>
      </c>
      <c r="CC72" s="10">
        <v>1</v>
      </c>
      <c r="CD72" s="10">
        <v>1</v>
      </c>
      <c r="CE72" s="10">
        <v>1</v>
      </c>
      <c r="CF72" s="10">
        <v>1</v>
      </c>
      <c r="CG72" s="10">
        <v>1</v>
      </c>
      <c r="CH72" s="10">
        <v>3</v>
      </c>
      <c r="CI72" s="10">
        <v>1</v>
      </c>
      <c r="CJ72" s="10">
        <v>3</v>
      </c>
      <c r="CK72" s="10">
        <v>1</v>
      </c>
      <c r="CL72" s="10">
        <v>1</v>
      </c>
      <c r="CM72" s="10">
        <v>1</v>
      </c>
      <c r="CN72" s="10">
        <v>1</v>
      </c>
      <c r="CO72" s="16">
        <f t="shared" si="51"/>
        <v>1.1111111111111112</v>
      </c>
      <c r="CP72" s="16">
        <f t="shared" si="74"/>
        <v>2.125</v>
      </c>
      <c r="CQ72" s="5">
        <v>12.281054</v>
      </c>
      <c r="CR72" s="5">
        <v>2.979139359989274</v>
      </c>
      <c r="CS72" s="5">
        <f>D72+(1-(CQ72/110.72))</f>
        <v>2.889080075867052</v>
      </c>
      <c r="CT72" s="5">
        <f>IF(C72=1,CS72,"")</f>
        <v>2.889080075867052</v>
      </c>
      <c r="CU72" s="5">
        <f>IF(C72=0,CS72,"")</f>
      </c>
      <c r="CV72" s="6">
        <v>1</v>
      </c>
      <c r="CW72" s="5">
        <v>44</v>
      </c>
      <c r="CX72" s="5">
        <v>1.9795822098070994</v>
      </c>
      <c r="CY72" s="5">
        <f>IF(ISBLANK(BA72),"",BA72-D72)</f>
        <v>-1</v>
      </c>
      <c r="CZ72" s="2">
        <f>BC72-(BU72*100)</f>
        <v>-7.999999999999993</v>
      </c>
    </row>
    <row r="73" spans="1:104" ht="15">
      <c r="A73" s="14">
        <v>37426.583333333336</v>
      </c>
      <c r="B73" s="10">
        <v>203</v>
      </c>
      <c r="C73" s="10">
        <v>1</v>
      </c>
      <c r="D73" s="10">
        <v>2</v>
      </c>
      <c r="E73" s="10">
        <v>9</v>
      </c>
      <c r="F73" s="10">
        <v>1</v>
      </c>
      <c r="G73" s="12">
        <v>5</v>
      </c>
      <c r="H73" s="10">
        <v>4</v>
      </c>
      <c r="I73" s="10">
        <v>7</v>
      </c>
      <c r="J73" s="10">
        <v>75</v>
      </c>
      <c r="K73" s="10">
        <v>6</v>
      </c>
      <c r="L73" s="10">
        <v>6</v>
      </c>
      <c r="M73" s="10">
        <v>55</v>
      </c>
      <c r="N73" s="10">
        <v>6</v>
      </c>
      <c r="O73" s="10">
        <v>45</v>
      </c>
      <c r="P73" s="10">
        <v>5</v>
      </c>
      <c r="Q73" s="10">
        <f t="shared" si="54"/>
        <v>0</v>
      </c>
      <c r="R73" s="10">
        <f t="shared" si="55"/>
        <v>-0.31</v>
      </c>
      <c r="S73" s="10">
        <f t="shared" si="56"/>
        <v>1.43</v>
      </c>
      <c r="T73" s="10">
        <f t="shared" si="57"/>
        <v>1.69</v>
      </c>
      <c r="U73" s="10">
        <f t="shared" si="58"/>
        <v>0.65</v>
      </c>
      <c r="V73" s="10">
        <f t="shared" si="59"/>
        <v>1.11</v>
      </c>
      <c r="W73" s="10">
        <f t="shared" si="60"/>
        <v>-0.33</v>
      </c>
      <c r="X73" s="10">
        <f t="shared" si="75"/>
        <v>0.91</v>
      </c>
      <c r="Y73" s="10">
        <v>2</v>
      </c>
      <c r="Z73" s="10">
        <v>9</v>
      </c>
      <c r="AA73" s="10">
        <v>0</v>
      </c>
      <c r="AB73" s="10">
        <v>4</v>
      </c>
      <c r="AC73" s="10">
        <v>25</v>
      </c>
      <c r="AD73" s="10">
        <v>2</v>
      </c>
      <c r="AE73" s="10">
        <v>1</v>
      </c>
      <c r="AF73" s="10">
        <v>55</v>
      </c>
      <c r="AG73" s="10">
        <v>6</v>
      </c>
      <c r="AH73" s="10">
        <v>60</v>
      </c>
      <c r="AI73" s="10">
        <v>3</v>
      </c>
      <c r="AJ73" s="10">
        <f t="shared" si="53"/>
        <v>-4</v>
      </c>
      <c r="AK73" s="10">
        <f>IF(C73=0,AD73-K73,K73-AD73)</f>
        <v>4</v>
      </c>
      <c r="AL73" s="10">
        <f t="shared" si="76"/>
        <v>4</v>
      </c>
      <c r="AM73" s="10">
        <f>IF(C73=0,AG73-N73,N73-AG73)</f>
        <v>0</v>
      </c>
      <c r="AN73" s="10">
        <f t="shared" si="77"/>
        <v>0</v>
      </c>
      <c r="AO73" s="10">
        <f>IF(C73=0,AF73-M73,M73-AF73)</f>
        <v>0</v>
      </c>
      <c r="AP73" s="10">
        <f>IF(C73=0,AA73-H73,H73-AA73)</f>
        <v>4</v>
      </c>
      <c r="AQ73" s="10">
        <f t="shared" si="61"/>
        <v>-2.17</v>
      </c>
      <c r="AR73" s="10">
        <f t="shared" si="62"/>
        <v>-1.52</v>
      </c>
      <c r="AS73" s="10">
        <f t="shared" si="63"/>
        <v>-0.08</v>
      </c>
      <c r="AT73" s="10">
        <f t="shared" si="64"/>
        <v>-1.04</v>
      </c>
      <c r="AU73" s="10">
        <f t="shared" si="65"/>
        <v>-1.68</v>
      </c>
      <c r="AV73" s="10">
        <f t="shared" si="66"/>
        <v>0.13</v>
      </c>
      <c r="AW73" s="10">
        <f t="shared" si="78"/>
        <v>-0.84</v>
      </c>
      <c r="AX73" s="10">
        <v>1</v>
      </c>
      <c r="AY73" s="10">
        <v>1</v>
      </c>
      <c r="AZ73" s="10">
        <v>0</v>
      </c>
      <c r="BA73" s="10">
        <v>1</v>
      </c>
      <c r="BB73" s="11">
        <v>1</v>
      </c>
      <c r="BC73" s="10">
        <v>20</v>
      </c>
      <c r="BD73" s="10">
        <v>2</v>
      </c>
      <c r="BE73" s="10">
        <v>20</v>
      </c>
      <c r="BF73" s="10">
        <v>2</v>
      </c>
      <c r="BG73" s="2">
        <f t="shared" si="67"/>
        <v>-1</v>
      </c>
      <c r="BH73" s="10">
        <f>IF(V73=0,BA73-AD73,AD73-BA73)</f>
        <v>1</v>
      </c>
      <c r="BI73" s="10">
        <f t="shared" si="79"/>
        <v>1</v>
      </c>
      <c r="BJ73" s="10">
        <f>IF(V73=0,BD73-AG73,AG73-BD73)</f>
        <v>4</v>
      </c>
      <c r="BK73" s="10">
        <f t="shared" si="80"/>
        <v>4</v>
      </c>
      <c r="BL73" s="10">
        <f>IF(V73=0,BC73-AF73,AF73-BC73)</f>
        <v>35</v>
      </c>
      <c r="BM73" s="10">
        <f>IF(V73=0,AX73-AA73,AA73-AX73)</f>
        <v>-1</v>
      </c>
      <c r="BN73" s="10">
        <f t="shared" si="68"/>
        <v>-1.04</v>
      </c>
      <c r="BO73" s="10">
        <f t="shared" si="69"/>
        <v>-0.88</v>
      </c>
      <c r="BP73" s="10">
        <f t="shared" si="70"/>
        <v>-2.06</v>
      </c>
      <c r="BQ73" s="10">
        <f t="shared" si="71"/>
        <v>-2.18</v>
      </c>
      <c r="BR73" s="10">
        <f t="shared" si="72"/>
        <v>-2.1</v>
      </c>
      <c r="BS73" s="10">
        <f t="shared" si="73"/>
        <v>-1.25</v>
      </c>
      <c r="BT73" s="10">
        <f t="shared" si="81"/>
        <v>-1.69</v>
      </c>
      <c r="BU73" s="5">
        <f>IF(C73=0,PERCENTRANK(CU:CU,CS73),PERCENTRANK(CT:CT,CS73))</f>
        <v>0.741</v>
      </c>
      <c r="BV73" s="5">
        <f>IF(C73=0,PERCENTRANK(SVO!A:A,CS73),PERCENTRANK(SVO!B:B,CS73))</f>
        <v>0.771</v>
      </c>
      <c r="BW73" s="10">
        <v>5</v>
      </c>
      <c r="BX73" s="10">
        <v>1</v>
      </c>
      <c r="BY73" s="10">
        <v>1</v>
      </c>
      <c r="BZ73" s="10">
        <v>5</v>
      </c>
      <c r="CA73" s="10">
        <v>1</v>
      </c>
      <c r="CB73" s="10">
        <v>1</v>
      </c>
      <c r="CC73" s="10">
        <v>1</v>
      </c>
      <c r="CD73" s="10">
        <v>5</v>
      </c>
      <c r="CE73" s="10">
        <v>5</v>
      </c>
      <c r="CF73" s="10">
        <v>1</v>
      </c>
      <c r="CG73" s="10">
        <v>1</v>
      </c>
      <c r="CH73" s="10">
        <v>5</v>
      </c>
      <c r="CI73" s="10">
        <v>1</v>
      </c>
      <c r="CJ73" s="10">
        <v>5</v>
      </c>
      <c r="CK73" s="10">
        <v>1</v>
      </c>
      <c r="CL73" s="10">
        <v>1</v>
      </c>
      <c r="CM73" s="10">
        <v>5</v>
      </c>
      <c r="CN73" s="10">
        <v>1</v>
      </c>
      <c r="CO73" s="16">
        <f aca="true" t="shared" si="82" ref="CO73:CO104">AVERAGE(BX73,BY73,CB73,CC73,CF73,CG73,CI73,CK73,CN73)</f>
        <v>1</v>
      </c>
      <c r="CP73" s="16">
        <f t="shared" si="74"/>
        <v>4.5</v>
      </c>
      <c r="CQ73" s="5">
        <v>3.2810539999999992</v>
      </c>
      <c r="CR73" s="5">
        <v>2.99442679053852</v>
      </c>
      <c r="CS73" s="5">
        <f>D73+(1-(CQ73/110.72))</f>
        <v>2.9703662030346822</v>
      </c>
      <c r="CT73" s="5">
        <f>IF(C73=1,CS73,"")</f>
        <v>2.9703662030346822</v>
      </c>
      <c r="CU73" s="5">
        <f>IF(C73=0,CS73,"")</f>
      </c>
      <c r="CV73" s="6">
        <v>1</v>
      </c>
      <c r="CW73" s="5">
        <v>6</v>
      </c>
      <c r="CX73" s="5">
        <v>1.90797394382865</v>
      </c>
      <c r="CY73" s="5">
        <f>IF(ISBLANK(BA73),"",BA73-D73)</f>
        <v>-1</v>
      </c>
      <c r="CZ73" s="2">
        <f>BC73-(BU73*100)</f>
        <v>-54.099999999999994</v>
      </c>
    </row>
    <row r="74" spans="1:104" ht="15">
      <c r="A74" s="14">
        <v>37426.583333333336</v>
      </c>
      <c r="B74" s="10">
        <v>204</v>
      </c>
      <c r="C74" s="10">
        <v>0</v>
      </c>
      <c r="D74" s="10">
        <v>9</v>
      </c>
      <c r="E74" s="10">
        <v>1.7</v>
      </c>
      <c r="F74" s="10">
        <v>4</v>
      </c>
      <c r="G74" s="12">
        <v>8</v>
      </c>
      <c r="H74" s="10">
        <v>4</v>
      </c>
      <c r="I74" s="10">
        <v>5</v>
      </c>
      <c r="J74" s="10">
        <v>62</v>
      </c>
      <c r="K74" s="10">
        <v>7</v>
      </c>
      <c r="L74" s="10">
        <v>5</v>
      </c>
      <c r="M74" s="10">
        <v>50</v>
      </c>
      <c r="N74" s="10">
        <v>6</v>
      </c>
      <c r="O74" s="10">
        <v>60</v>
      </c>
      <c r="P74" s="10">
        <v>6</v>
      </c>
      <c r="Q74" s="10">
        <f t="shared" si="54"/>
        <v>1</v>
      </c>
      <c r="R74" s="10">
        <f t="shared" si="55"/>
        <v>0.22</v>
      </c>
      <c r="S74" s="10">
        <f t="shared" si="56"/>
        <v>1.43</v>
      </c>
      <c r="T74" s="10">
        <f t="shared" si="57"/>
        <v>0.15</v>
      </c>
      <c r="U74" s="10">
        <f t="shared" si="58"/>
        <v>-0.03</v>
      </c>
      <c r="V74" s="10">
        <f t="shared" si="59"/>
        <v>0.29</v>
      </c>
      <c r="W74" s="10">
        <f t="shared" si="60"/>
        <v>-0.6</v>
      </c>
      <c r="X74" s="10">
        <f t="shared" si="75"/>
        <v>0.25</v>
      </c>
      <c r="Y74" s="10">
        <v>9</v>
      </c>
      <c r="Z74" s="10">
        <v>1.7</v>
      </c>
      <c r="AA74" s="10">
        <v>4</v>
      </c>
      <c r="AB74" s="10">
        <v>7</v>
      </c>
      <c r="AC74" s="10">
        <v>100</v>
      </c>
      <c r="AD74" s="10">
        <v>10</v>
      </c>
      <c r="AE74" s="10">
        <v>7</v>
      </c>
      <c r="AF74" s="10">
        <v>90</v>
      </c>
      <c r="AG74" s="10">
        <v>8</v>
      </c>
      <c r="AH74" s="10">
        <v>75</v>
      </c>
      <c r="AI74" s="10">
        <v>7</v>
      </c>
      <c r="AJ74" s="10">
        <f t="shared" si="53"/>
        <v>2</v>
      </c>
      <c r="AK74" s="10">
        <f>IF(C74=0,AD74-K74,K74-AD74)</f>
        <v>3</v>
      </c>
      <c r="AL74" s="10">
        <f t="shared" si="76"/>
        <v>3</v>
      </c>
      <c r="AM74" s="10">
        <f>IF(C74=0,AG74-N74,N74-AG74)</f>
        <v>2</v>
      </c>
      <c r="AN74" s="10">
        <f t="shared" si="77"/>
        <v>2</v>
      </c>
      <c r="AO74" s="10">
        <f>IF(C74=0,AF74-M74,M74-AF74)</f>
        <v>40</v>
      </c>
      <c r="AP74" s="10">
        <f>IF(C74=0,AA74-H74,H74-AA74)</f>
        <v>0</v>
      </c>
      <c r="AQ74" s="10">
        <f t="shared" si="61"/>
        <v>1.23</v>
      </c>
      <c r="AR74" s="10">
        <f t="shared" si="62"/>
        <v>1.41</v>
      </c>
      <c r="AS74" s="10">
        <f t="shared" si="63"/>
        <v>1.5</v>
      </c>
      <c r="AT74" s="10">
        <f t="shared" si="64"/>
        <v>1.67</v>
      </c>
      <c r="AU74" s="10">
        <f t="shared" si="65"/>
        <v>1.71</v>
      </c>
      <c r="AV74" s="10">
        <f t="shared" si="66"/>
        <v>1.51</v>
      </c>
      <c r="AW74" s="10">
        <f t="shared" si="78"/>
        <v>1.56</v>
      </c>
      <c r="AX74" s="10">
        <v>4</v>
      </c>
      <c r="AY74" s="10">
        <v>7</v>
      </c>
      <c r="AZ74" s="10">
        <v>100</v>
      </c>
      <c r="BA74" s="10">
        <v>10</v>
      </c>
      <c r="BB74" s="11">
        <v>7</v>
      </c>
      <c r="BC74" s="10">
        <v>90</v>
      </c>
      <c r="BD74" s="10">
        <v>9</v>
      </c>
      <c r="BE74" s="10">
        <v>30</v>
      </c>
      <c r="BF74" s="10">
        <v>9</v>
      </c>
      <c r="BG74" s="2">
        <f t="shared" si="67"/>
        <v>1</v>
      </c>
      <c r="BH74" s="10">
        <f>IF(V74=0,BA74-AD74,AD74-BA74)</f>
        <v>0</v>
      </c>
      <c r="BI74" s="10">
        <f t="shared" si="79"/>
        <v>0</v>
      </c>
      <c r="BJ74" s="10">
        <f>IF(V74=0,BD74-AG74,AG74-BD74)</f>
        <v>-1</v>
      </c>
      <c r="BK74" s="10">
        <f t="shared" si="80"/>
        <v>1</v>
      </c>
      <c r="BL74" s="10">
        <f>IF(V74=0,BC74-AF74,AF74-BC74)</f>
        <v>0</v>
      </c>
      <c r="BM74" s="10">
        <f>IF(V74=0,AX74-AA74,AA74-AX74)</f>
        <v>0</v>
      </c>
      <c r="BN74" s="10">
        <f t="shared" si="68"/>
        <v>0.75</v>
      </c>
      <c r="BO74" s="10">
        <f t="shared" si="69"/>
        <v>1.31</v>
      </c>
      <c r="BP74" s="10">
        <f t="shared" si="70"/>
        <v>1.41</v>
      </c>
      <c r="BQ74" s="10">
        <f t="shared" si="71"/>
        <v>1.66</v>
      </c>
      <c r="BR74" s="10">
        <f t="shared" si="72"/>
        <v>1.69</v>
      </c>
      <c r="BS74" s="10">
        <f t="shared" si="73"/>
        <v>1.39</v>
      </c>
      <c r="BT74" s="10">
        <f t="shared" si="81"/>
        <v>1.49</v>
      </c>
      <c r="BU74" s="5">
        <f>IF(C74=0,PERCENTRANK(CU:CU,CS74),PERCENTRANK(CT:CT,CS74))</f>
        <v>0.5</v>
      </c>
      <c r="BV74" s="5">
        <f>IF(C74=0,PERCENTRANK(SVO!A:A,CS74),PERCENTRANK(SVO!B:B,CS74))</f>
        <v>0.452</v>
      </c>
      <c r="BW74" s="10">
        <v>3</v>
      </c>
      <c r="BX74" s="10">
        <v>1</v>
      </c>
      <c r="BY74" s="10">
        <v>1</v>
      </c>
      <c r="BZ74" s="10">
        <v>3</v>
      </c>
      <c r="CA74" s="10">
        <v>3</v>
      </c>
      <c r="CB74" s="10">
        <v>1</v>
      </c>
      <c r="CC74" s="10">
        <v>1</v>
      </c>
      <c r="CD74" s="10">
        <v>3</v>
      </c>
      <c r="CE74" s="10">
        <v>3</v>
      </c>
      <c r="CF74" s="10">
        <v>3</v>
      </c>
      <c r="CG74" s="10">
        <v>1</v>
      </c>
      <c r="CH74" s="10">
        <v>3</v>
      </c>
      <c r="CI74" s="10">
        <v>1</v>
      </c>
      <c r="CJ74" s="10">
        <v>3</v>
      </c>
      <c r="CK74" s="10">
        <v>1</v>
      </c>
      <c r="CL74" s="10">
        <v>3</v>
      </c>
      <c r="CM74" s="10">
        <v>3</v>
      </c>
      <c r="CN74" s="10">
        <v>1</v>
      </c>
      <c r="CO74" s="16">
        <f t="shared" si="82"/>
        <v>1.2222222222222223</v>
      </c>
      <c r="CP74" s="16">
        <f t="shared" si="74"/>
        <v>3</v>
      </c>
      <c r="CQ74" s="5">
        <v>10.581054</v>
      </c>
      <c r="CR74" s="5">
        <v>9.982026985759687</v>
      </c>
      <c r="CS74" s="5">
        <f>D74+(1-(CQ74/110.72))</f>
        <v>9.904434122109826</v>
      </c>
      <c r="CT74" s="5">
        <f>IF(C74=1,CS74,"")</f>
      </c>
      <c r="CU74" s="5">
        <f>IF(C74=0,CS74,"")</f>
        <v>9.904434122109826</v>
      </c>
      <c r="CV74" s="6">
        <v>1</v>
      </c>
      <c r="CW74" s="5">
        <v>33</v>
      </c>
      <c r="CX74" s="5">
        <v>9.979582209807099</v>
      </c>
      <c r="CY74" s="5">
        <f>IF(ISBLANK(BA74),"",BA74-D74)</f>
        <v>1</v>
      </c>
      <c r="CZ74" s="2">
        <f>BC74-(BU74*100)</f>
        <v>40</v>
      </c>
    </row>
    <row r="75" spans="1:104" ht="15">
      <c r="A75" s="14">
        <v>37427.645833333336</v>
      </c>
      <c r="B75" s="10">
        <v>211</v>
      </c>
      <c r="C75" s="10">
        <v>1</v>
      </c>
      <c r="D75" s="10">
        <v>2</v>
      </c>
      <c r="E75" s="10">
        <v>13</v>
      </c>
      <c r="F75" s="10">
        <v>4</v>
      </c>
      <c r="G75" s="12">
        <v>8</v>
      </c>
      <c r="H75" s="10">
        <v>4</v>
      </c>
      <c r="I75" s="10">
        <v>4</v>
      </c>
      <c r="J75" s="10">
        <v>55</v>
      </c>
      <c r="K75" s="10">
        <v>4</v>
      </c>
      <c r="L75" s="10">
        <v>5</v>
      </c>
      <c r="M75" s="10">
        <v>55</v>
      </c>
      <c r="N75" s="10">
        <v>3</v>
      </c>
      <c r="O75" s="10">
        <v>50</v>
      </c>
      <c r="P75" s="10">
        <v>3</v>
      </c>
      <c r="Q75" s="10">
        <f t="shared" si="54"/>
        <v>1</v>
      </c>
      <c r="R75" s="10">
        <f t="shared" si="55"/>
        <v>0.22</v>
      </c>
      <c r="S75" s="10">
        <f t="shared" si="56"/>
        <v>1.43</v>
      </c>
      <c r="T75" s="10">
        <f t="shared" si="57"/>
        <v>-0.63</v>
      </c>
      <c r="U75" s="10">
        <f t="shared" si="58"/>
        <v>-0.4</v>
      </c>
      <c r="V75" s="10">
        <f t="shared" si="59"/>
        <v>0.29</v>
      </c>
      <c r="W75" s="10">
        <f t="shared" si="60"/>
        <v>-0.33</v>
      </c>
      <c r="X75" s="10">
        <f t="shared" si="75"/>
        <v>0.07</v>
      </c>
      <c r="Y75" s="10">
        <v>2</v>
      </c>
      <c r="Z75" s="10">
        <v>13</v>
      </c>
      <c r="AA75" s="10">
        <v>4</v>
      </c>
      <c r="AB75" s="10">
        <v>2</v>
      </c>
      <c r="AC75" s="10">
        <v>55</v>
      </c>
      <c r="AD75" s="10">
        <v>2</v>
      </c>
      <c r="AE75" s="10">
        <v>4</v>
      </c>
      <c r="AF75" s="10">
        <v>51</v>
      </c>
      <c r="AG75" s="10">
        <v>2</v>
      </c>
      <c r="AH75" s="10">
        <v>51</v>
      </c>
      <c r="AI75" s="10">
        <v>2</v>
      </c>
      <c r="AJ75" s="10">
        <f t="shared" si="53"/>
        <v>0</v>
      </c>
      <c r="AK75" s="10">
        <f>IF(C75=0,AD75-K75,K75-AD75)</f>
        <v>2</v>
      </c>
      <c r="AL75" s="10">
        <f t="shared" si="76"/>
        <v>2</v>
      </c>
      <c r="AM75" s="10">
        <f>IF(C75=0,AG75-N75,N75-AG75)</f>
        <v>1</v>
      </c>
      <c r="AN75" s="10">
        <f t="shared" si="77"/>
        <v>1</v>
      </c>
      <c r="AO75" s="10">
        <f>IF(C75=0,AF75-M75,M75-AF75)</f>
        <v>4</v>
      </c>
      <c r="AP75" s="10">
        <f>IF(C75=0,AA75-H75,H75-AA75)</f>
        <v>0</v>
      </c>
      <c r="AQ75" s="10">
        <f t="shared" si="61"/>
        <v>0.09</v>
      </c>
      <c r="AR75" s="10">
        <f t="shared" si="62"/>
        <v>1.41</v>
      </c>
      <c r="AS75" s="10">
        <f t="shared" si="63"/>
        <v>-1.12</v>
      </c>
      <c r="AT75" s="10">
        <f t="shared" si="64"/>
        <v>0.05</v>
      </c>
      <c r="AU75" s="10">
        <f t="shared" si="65"/>
        <v>0.01</v>
      </c>
      <c r="AV75" s="10">
        <f t="shared" si="66"/>
        <v>-0.03</v>
      </c>
      <c r="AW75" s="10">
        <f t="shared" si="78"/>
        <v>0.06</v>
      </c>
      <c r="AX75" s="10">
        <v>4</v>
      </c>
      <c r="AY75" s="10">
        <v>6</v>
      </c>
      <c r="AZ75" s="10">
        <v>78</v>
      </c>
      <c r="BA75" s="10">
        <v>2</v>
      </c>
      <c r="BB75" s="11">
        <v>6</v>
      </c>
      <c r="BC75" s="10">
        <v>88</v>
      </c>
      <c r="BD75" s="10">
        <v>2</v>
      </c>
      <c r="BE75" s="10">
        <v>76</v>
      </c>
      <c r="BF75" s="10">
        <v>1.48</v>
      </c>
      <c r="BG75" s="2">
        <f t="shared" si="67"/>
        <v>0</v>
      </c>
      <c r="BH75" s="10">
        <f>IF(V75=0,BA75-AD75,AD75-BA75)</f>
        <v>0</v>
      </c>
      <c r="BI75" s="10">
        <f t="shared" si="79"/>
        <v>0</v>
      </c>
      <c r="BJ75" s="10">
        <f>IF(V75=0,BD75-AG75,AG75-BD75)</f>
        <v>0</v>
      </c>
      <c r="BK75" s="10">
        <f t="shared" si="80"/>
        <v>0</v>
      </c>
      <c r="BL75" s="10">
        <f>IF(V75=0,BC75-AF75,AF75-BC75)</f>
        <v>-37</v>
      </c>
      <c r="BM75" s="10">
        <f>IF(V75=0,AX75-AA75,AA75-AX75)</f>
        <v>0</v>
      </c>
      <c r="BN75" s="10">
        <f t="shared" si="68"/>
        <v>-0.15</v>
      </c>
      <c r="BO75" s="10">
        <f t="shared" si="69"/>
        <v>1.31</v>
      </c>
      <c r="BP75" s="10">
        <f t="shared" si="70"/>
        <v>0.83</v>
      </c>
      <c r="BQ75" s="10">
        <f t="shared" si="71"/>
        <v>0.81</v>
      </c>
      <c r="BR75" s="10">
        <f t="shared" si="72"/>
        <v>1.06</v>
      </c>
      <c r="BS75" s="10">
        <f t="shared" si="73"/>
        <v>1.31</v>
      </c>
      <c r="BT75" s="10">
        <f t="shared" si="81"/>
        <v>1.06</v>
      </c>
      <c r="BU75" s="5">
        <f>IF(C75=0,PERCENTRANK(CU:CU,CS75),PERCENTRANK(CT:CT,CS75))</f>
        <v>0.758</v>
      </c>
      <c r="BV75" s="5">
        <f>IF(C75=0,PERCENTRANK(SVO!A:A,CS75),PERCENTRANK(SVO!B:B,CS75))</f>
        <v>0.831</v>
      </c>
      <c r="BW75" s="10">
        <v>4</v>
      </c>
      <c r="BX75" s="10">
        <v>2</v>
      </c>
      <c r="BY75" s="10">
        <v>2</v>
      </c>
      <c r="BZ75" s="10">
        <v>2</v>
      </c>
      <c r="CA75" s="10">
        <v>1</v>
      </c>
      <c r="CB75" s="10">
        <v>4</v>
      </c>
      <c r="CC75" s="10">
        <v>4</v>
      </c>
      <c r="CD75" s="10">
        <v>1</v>
      </c>
      <c r="CE75" s="10">
        <v>3</v>
      </c>
      <c r="CF75" s="10">
        <v>1</v>
      </c>
      <c r="CG75" s="10">
        <v>1</v>
      </c>
      <c r="CH75" s="10">
        <v>1</v>
      </c>
      <c r="CI75" s="10">
        <v>1</v>
      </c>
      <c r="CJ75" s="10">
        <v>3</v>
      </c>
      <c r="CK75" s="10">
        <v>1</v>
      </c>
      <c r="CL75" s="10">
        <v>1</v>
      </c>
      <c r="CM75" s="10">
        <v>1</v>
      </c>
      <c r="CN75" s="10">
        <v>1</v>
      </c>
      <c r="CO75" s="16">
        <f t="shared" si="82"/>
        <v>1.8888888888888888</v>
      </c>
      <c r="CP75" s="16">
        <f t="shared" si="74"/>
        <v>2</v>
      </c>
      <c r="CQ75" s="5">
        <v>0.7189460000000008</v>
      </c>
      <c r="CR75" s="5">
        <v>2.998778795884038</v>
      </c>
      <c r="CS75" s="5">
        <f>D75+(1-(CQ75/110.72))</f>
        <v>2.9935066293352603</v>
      </c>
      <c r="CT75" s="5">
        <f>IF(C75=1,CS75,"")</f>
        <v>2.9935066293352603</v>
      </c>
      <c r="CU75" s="5">
        <f>IF(C75=0,CS75,"")</f>
      </c>
      <c r="CV75" s="6">
        <v>1</v>
      </c>
      <c r="CW75" s="5">
        <v>32</v>
      </c>
      <c r="CX75" s="5">
        <v>1.9309074577198393</v>
      </c>
      <c r="CY75" s="5">
        <f>IF(ISBLANK(BA75),"",BA75-D75)</f>
        <v>0</v>
      </c>
      <c r="CZ75" s="2">
        <f>BC75-(BU75*100)</f>
        <v>12.200000000000003</v>
      </c>
    </row>
    <row r="76" spans="1:104" ht="15">
      <c r="A76" s="14">
        <v>37427.645833333336</v>
      </c>
      <c r="B76" s="10">
        <v>212</v>
      </c>
      <c r="C76" s="10">
        <v>1</v>
      </c>
      <c r="D76" s="10">
        <v>3</v>
      </c>
      <c r="E76" s="10"/>
      <c r="F76" s="10">
        <v>2</v>
      </c>
      <c r="G76" s="12">
        <v>6</v>
      </c>
      <c r="H76" s="10">
        <v>2</v>
      </c>
      <c r="I76" s="10">
        <v>5</v>
      </c>
      <c r="J76" s="10">
        <v>75</v>
      </c>
      <c r="K76" s="10">
        <v>6</v>
      </c>
      <c r="L76" s="10">
        <v>5</v>
      </c>
      <c r="M76" s="10">
        <v>65</v>
      </c>
      <c r="N76" s="10">
        <v>5</v>
      </c>
      <c r="O76" s="10">
        <v>50</v>
      </c>
      <c r="P76" s="10">
        <v>5</v>
      </c>
      <c r="Q76" s="10">
        <f t="shared" si="54"/>
        <v>1</v>
      </c>
      <c r="R76" s="10">
        <f t="shared" si="55"/>
        <v>0.22</v>
      </c>
      <c r="S76" s="10">
        <f t="shared" si="56"/>
        <v>-0.2</v>
      </c>
      <c r="T76" s="10">
        <f t="shared" si="57"/>
        <v>0.15</v>
      </c>
      <c r="U76" s="10">
        <f t="shared" si="58"/>
        <v>0.65</v>
      </c>
      <c r="V76" s="10">
        <f t="shared" si="59"/>
        <v>0.29</v>
      </c>
      <c r="W76" s="10">
        <f t="shared" si="60"/>
        <v>0.2</v>
      </c>
      <c r="X76" s="10">
        <f t="shared" si="75"/>
        <v>0.22</v>
      </c>
      <c r="Y76" s="10">
        <v>3</v>
      </c>
      <c r="Z76" s="10">
        <v>0</v>
      </c>
      <c r="AA76" s="10">
        <v>2</v>
      </c>
      <c r="AB76" s="10">
        <v>2</v>
      </c>
      <c r="AC76" s="10">
        <v>25</v>
      </c>
      <c r="AD76" s="10">
        <v>2</v>
      </c>
      <c r="AE76" s="10">
        <v>2</v>
      </c>
      <c r="AF76" s="10">
        <v>20</v>
      </c>
      <c r="AG76" s="10">
        <v>5</v>
      </c>
      <c r="AH76" s="10">
        <v>50</v>
      </c>
      <c r="AI76" s="10">
        <v>3</v>
      </c>
      <c r="AJ76" s="10">
        <f t="shared" si="53"/>
        <v>-3</v>
      </c>
      <c r="AK76" s="10">
        <f>IF(C76=0,AD76-K76,K76-AD76)</f>
        <v>4</v>
      </c>
      <c r="AL76" s="10">
        <f t="shared" si="76"/>
        <v>4</v>
      </c>
      <c r="AM76" s="10">
        <f>IF(C76=0,AG76-N76,N76-AG76)</f>
        <v>0</v>
      </c>
      <c r="AN76" s="10">
        <f t="shared" si="77"/>
        <v>0</v>
      </c>
      <c r="AO76" s="10">
        <f>IF(C76=0,AF76-M76,M76-AF76)</f>
        <v>45</v>
      </c>
      <c r="AP76" s="10">
        <f>IF(C76=0,AA76-H76,H76-AA76)</f>
        <v>0</v>
      </c>
      <c r="AQ76" s="10">
        <f t="shared" si="61"/>
        <v>-1.61</v>
      </c>
      <c r="AR76" s="10">
        <f t="shared" si="62"/>
        <v>-0.05</v>
      </c>
      <c r="AS76" s="10">
        <f t="shared" si="63"/>
        <v>-1.12</v>
      </c>
      <c r="AT76" s="10">
        <f t="shared" si="64"/>
        <v>-1.04</v>
      </c>
      <c r="AU76" s="10">
        <f t="shared" si="65"/>
        <v>-1.12</v>
      </c>
      <c r="AV76" s="10">
        <f t="shared" si="66"/>
        <v>-1.25</v>
      </c>
      <c r="AW76" s="10">
        <f t="shared" si="78"/>
        <v>-0.92</v>
      </c>
      <c r="AX76" s="10">
        <v>2</v>
      </c>
      <c r="AY76" s="10">
        <v>4</v>
      </c>
      <c r="AZ76" s="10">
        <v>50</v>
      </c>
      <c r="BA76" s="10">
        <v>2</v>
      </c>
      <c r="BB76" s="11">
        <v>4</v>
      </c>
      <c r="BC76" s="10">
        <v>40</v>
      </c>
      <c r="BD76" s="10">
        <v>3</v>
      </c>
      <c r="BE76" s="10">
        <v>60</v>
      </c>
      <c r="BF76" s="10">
        <v>2</v>
      </c>
      <c r="BG76" s="2">
        <f t="shared" si="67"/>
        <v>-1</v>
      </c>
      <c r="BH76" s="10">
        <f>IF(V76=0,BA76-AD76,AD76-BA76)</f>
        <v>0</v>
      </c>
      <c r="BI76" s="10">
        <f t="shared" si="79"/>
        <v>0</v>
      </c>
      <c r="BJ76" s="10">
        <f>IF(V76=0,BD76-AG76,AG76-BD76)</f>
        <v>2</v>
      </c>
      <c r="BK76" s="10">
        <f t="shared" si="80"/>
        <v>2</v>
      </c>
      <c r="BL76" s="10">
        <f>IF(V76=0,BC76-AF76,AF76-BC76)</f>
        <v>-20</v>
      </c>
      <c r="BM76" s="10">
        <f>IF(V76=0,AX76-AA76,AA76-AX76)</f>
        <v>0</v>
      </c>
      <c r="BN76" s="10">
        <f t="shared" si="68"/>
        <v>-1.04</v>
      </c>
      <c r="BO76" s="10">
        <f t="shared" si="69"/>
        <v>-0.15</v>
      </c>
      <c r="BP76" s="10">
        <f t="shared" si="70"/>
        <v>-0.33</v>
      </c>
      <c r="BQ76" s="10">
        <f t="shared" si="71"/>
        <v>-0.26</v>
      </c>
      <c r="BR76" s="10">
        <f t="shared" si="72"/>
        <v>-0.2</v>
      </c>
      <c r="BS76" s="10">
        <f t="shared" si="73"/>
        <v>-0.5</v>
      </c>
      <c r="BT76" s="10">
        <f t="shared" si="81"/>
        <v>-0.29</v>
      </c>
      <c r="BU76" s="5">
        <f>IF(C76=0,PERCENTRANK(CU:CU,CS76),PERCENTRANK(CT:CT,CS76))</f>
        <v>0.822</v>
      </c>
      <c r="BV76" s="5">
        <f>IF(C76=0,PERCENTRANK(SVO!A:A,CS76),PERCENTRANK(SVO!B:B,CS76))</f>
        <v>0.891</v>
      </c>
      <c r="BW76" s="10">
        <v>1</v>
      </c>
      <c r="BX76" s="10"/>
      <c r="BY76" s="10">
        <v>5</v>
      </c>
      <c r="BZ76" s="10">
        <v>4</v>
      </c>
      <c r="CA76" s="10"/>
      <c r="CB76" s="10"/>
      <c r="CC76" s="10"/>
      <c r="CD76" s="10">
        <v>5</v>
      </c>
      <c r="CE76" s="10"/>
      <c r="CF76" s="10"/>
      <c r="CG76" s="10"/>
      <c r="CH76" s="10">
        <v>4</v>
      </c>
      <c r="CI76" s="10"/>
      <c r="CJ76" s="10"/>
      <c r="CK76" s="10"/>
      <c r="CL76" s="10"/>
      <c r="CM76" s="10">
        <v>4</v>
      </c>
      <c r="CN76" s="10"/>
      <c r="CO76" s="16">
        <f t="shared" si="82"/>
        <v>5</v>
      </c>
      <c r="CP76" s="16">
        <f t="shared" si="74"/>
        <v>3.6</v>
      </c>
      <c r="CQ76" s="5">
        <v>12.281054</v>
      </c>
      <c r="CR76" s="5">
        <v>3.979139359989274</v>
      </c>
      <c r="CS76" s="5">
        <f>D76+(1-(CQ76/110.72))</f>
        <v>3.889080075867052</v>
      </c>
      <c r="CT76" s="5">
        <f>IF(C76=1,CS76,"")</f>
        <v>3.889080075867052</v>
      </c>
      <c r="CU76" s="5">
        <f>IF(C76=0,CS76,"")</f>
      </c>
      <c r="CV76" s="6">
        <v>1</v>
      </c>
      <c r="CW76" s="5">
        <v>72</v>
      </c>
      <c r="CX76" s="5">
        <v>1.9795822098070994</v>
      </c>
      <c r="CY76" s="5">
        <f>IF(ISBLANK(BA76),"",BA76-D76)</f>
        <v>-1</v>
      </c>
      <c r="CZ76" s="2">
        <f>BC76-(BU76*100)</f>
        <v>-42.19999999999999</v>
      </c>
    </row>
    <row r="77" spans="1:104" ht="15">
      <c r="A77" s="14">
        <v>37427.645833333336</v>
      </c>
      <c r="B77" s="10">
        <v>213</v>
      </c>
      <c r="C77" s="10">
        <v>0</v>
      </c>
      <c r="D77" s="10">
        <v>10</v>
      </c>
      <c r="E77" s="10">
        <v>31</v>
      </c>
      <c r="F77" s="10">
        <v>2</v>
      </c>
      <c r="G77" s="12">
        <v>2</v>
      </c>
      <c r="H77" s="10">
        <v>2</v>
      </c>
      <c r="I77" s="10">
        <v>5</v>
      </c>
      <c r="J77" s="10">
        <v>65</v>
      </c>
      <c r="K77" s="10">
        <v>7</v>
      </c>
      <c r="L77" s="10">
        <v>5</v>
      </c>
      <c r="M77" s="10">
        <v>75</v>
      </c>
      <c r="N77" s="10">
        <v>6</v>
      </c>
      <c r="O77" s="10">
        <v>60</v>
      </c>
      <c r="P77" s="10">
        <v>5</v>
      </c>
      <c r="Q77" s="10">
        <f t="shared" si="54"/>
        <v>1</v>
      </c>
      <c r="R77" s="10">
        <f t="shared" si="55"/>
        <v>0.22</v>
      </c>
      <c r="S77" s="10">
        <f t="shared" si="56"/>
        <v>-0.2</v>
      </c>
      <c r="T77" s="10">
        <f t="shared" si="57"/>
        <v>0.15</v>
      </c>
      <c r="U77" s="10">
        <f t="shared" si="58"/>
        <v>0.12</v>
      </c>
      <c r="V77" s="10">
        <f t="shared" si="59"/>
        <v>0.29</v>
      </c>
      <c r="W77" s="10">
        <f t="shared" si="60"/>
        <v>0.73</v>
      </c>
      <c r="X77" s="10">
        <f t="shared" si="75"/>
        <v>0.22</v>
      </c>
      <c r="Y77" s="10">
        <v>10</v>
      </c>
      <c r="Z77" s="10">
        <v>31</v>
      </c>
      <c r="AA77" s="10">
        <v>2</v>
      </c>
      <c r="AB77" s="10">
        <v>6</v>
      </c>
      <c r="AC77" s="10">
        <v>85</v>
      </c>
      <c r="AD77" s="10">
        <v>9</v>
      </c>
      <c r="AE77" s="10">
        <v>6</v>
      </c>
      <c r="AF77" s="10">
        <v>95</v>
      </c>
      <c r="AG77" s="10">
        <v>8</v>
      </c>
      <c r="AH77" s="10">
        <v>60</v>
      </c>
      <c r="AI77" s="10">
        <v>7</v>
      </c>
      <c r="AJ77" s="10">
        <f t="shared" si="53"/>
        <v>1</v>
      </c>
      <c r="AK77" s="10">
        <f>IF(C77=0,AD77-K77,K77-AD77)</f>
        <v>2</v>
      </c>
      <c r="AL77" s="10">
        <f t="shared" si="76"/>
        <v>2</v>
      </c>
      <c r="AM77" s="10">
        <f>IF(C77=0,AG77-N77,N77-AG77)</f>
        <v>2</v>
      </c>
      <c r="AN77" s="10">
        <f t="shared" si="77"/>
        <v>2</v>
      </c>
      <c r="AO77" s="10">
        <f>IF(C77=0,AF77-M77,M77-AF77)</f>
        <v>20</v>
      </c>
      <c r="AP77" s="10">
        <f>IF(C77=0,AA77-H77,H77-AA77)</f>
        <v>0</v>
      </c>
      <c r="AQ77" s="10">
        <f t="shared" si="61"/>
        <v>0.66</v>
      </c>
      <c r="AR77" s="10">
        <f t="shared" si="62"/>
        <v>-0.05</v>
      </c>
      <c r="AS77" s="10">
        <f t="shared" si="63"/>
        <v>0.97</v>
      </c>
      <c r="AT77" s="10">
        <f t="shared" si="64"/>
        <v>1.13</v>
      </c>
      <c r="AU77" s="10">
        <f t="shared" si="65"/>
        <v>1.14</v>
      </c>
      <c r="AV77" s="10">
        <f t="shared" si="66"/>
        <v>1.71</v>
      </c>
      <c r="AW77" s="10">
        <f t="shared" si="78"/>
        <v>0.98</v>
      </c>
      <c r="AX77" s="10">
        <v>2</v>
      </c>
      <c r="AY77" s="10">
        <v>6</v>
      </c>
      <c r="AZ77" s="10">
        <v>63</v>
      </c>
      <c r="BA77" s="10">
        <v>9</v>
      </c>
      <c r="BB77" s="11">
        <v>6</v>
      </c>
      <c r="BC77" s="10">
        <v>95</v>
      </c>
      <c r="BD77" s="10">
        <v>9</v>
      </c>
      <c r="BE77" s="10">
        <v>20</v>
      </c>
      <c r="BF77" s="10">
        <v>9</v>
      </c>
      <c r="BG77" s="2">
        <f t="shared" si="67"/>
        <v>0</v>
      </c>
      <c r="BH77" s="10">
        <f>IF(V77=0,BA77-AD77,AD77-BA77)</f>
        <v>0</v>
      </c>
      <c r="BI77" s="10">
        <f t="shared" si="79"/>
        <v>0</v>
      </c>
      <c r="BJ77" s="10">
        <f>IF(V77=0,BD77-AG77,AG77-BD77)</f>
        <v>-1</v>
      </c>
      <c r="BK77" s="10">
        <f t="shared" si="80"/>
        <v>1</v>
      </c>
      <c r="BL77" s="10">
        <f>IF(V77=0,BC77-AF77,AF77-BC77)</f>
        <v>0</v>
      </c>
      <c r="BM77" s="10">
        <f>IF(V77=0,AX77-AA77,AA77-AX77)</f>
        <v>0</v>
      </c>
      <c r="BN77" s="10">
        <f t="shared" si="68"/>
        <v>-0.15</v>
      </c>
      <c r="BO77" s="10">
        <f t="shared" si="69"/>
        <v>-0.15</v>
      </c>
      <c r="BP77" s="10">
        <f t="shared" si="70"/>
        <v>0.83</v>
      </c>
      <c r="BQ77" s="10">
        <f t="shared" si="71"/>
        <v>0.24</v>
      </c>
      <c r="BR77" s="10">
        <f t="shared" si="72"/>
        <v>1.06</v>
      </c>
      <c r="BS77" s="10">
        <f t="shared" si="73"/>
        <v>1.58</v>
      </c>
      <c r="BT77" s="10">
        <f t="shared" si="81"/>
        <v>0.71</v>
      </c>
      <c r="BU77" s="5">
        <f>IF(C77=0,PERCENTRANK(CU:CU,CS77),PERCENTRANK(CT:CT,CS77))</f>
        <v>0.75</v>
      </c>
      <c r="BV77" s="5">
        <f>IF(C77=0,PERCENTRANK(SVO!A:A,CS77),PERCENTRANK(SVO!B:B,CS77))</f>
        <v>0.809</v>
      </c>
      <c r="BW77" s="10">
        <v>5</v>
      </c>
      <c r="BX77" s="10">
        <v>1</v>
      </c>
      <c r="BY77" s="10">
        <v>1</v>
      </c>
      <c r="BZ77" s="10">
        <v>5</v>
      </c>
      <c r="CA77" s="10">
        <v>5</v>
      </c>
      <c r="CB77" s="10">
        <v>1</v>
      </c>
      <c r="CC77" s="10">
        <v>1</v>
      </c>
      <c r="CD77" s="10">
        <v>3</v>
      </c>
      <c r="CE77" s="10">
        <v>5</v>
      </c>
      <c r="CF77" s="10">
        <v>3</v>
      </c>
      <c r="CG77" s="10">
        <v>1</v>
      </c>
      <c r="CH77" s="10">
        <v>5</v>
      </c>
      <c r="CI77" s="10">
        <v>1</v>
      </c>
      <c r="CJ77" s="10">
        <v>4</v>
      </c>
      <c r="CK77" s="10">
        <v>1</v>
      </c>
      <c r="CL77" s="10">
        <v>2</v>
      </c>
      <c r="CM77" s="10">
        <v>5</v>
      </c>
      <c r="CN77" s="10">
        <v>1</v>
      </c>
      <c r="CO77" s="16">
        <f t="shared" si="82"/>
        <v>1.2222222222222223</v>
      </c>
      <c r="CP77" s="16">
        <f t="shared" si="74"/>
        <v>4.625</v>
      </c>
      <c r="CQ77" s="5">
        <v>18.718946000000003</v>
      </c>
      <c r="CR77" s="5">
        <v>10.968203934785548</v>
      </c>
      <c r="CS77" s="5">
        <f>D77+(1-(CQ77/110.72))</f>
        <v>10.830934375</v>
      </c>
      <c r="CT77" s="5">
        <f>IF(C77=1,CS77,"")</f>
      </c>
      <c r="CU77" s="5">
        <f>IF(C77=0,CS77,"")</f>
        <v>10.830934375</v>
      </c>
      <c r="CV77" s="6">
        <v>0</v>
      </c>
      <c r="CW77" s="5">
        <v>47</v>
      </c>
      <c r="CX77" s="5">
        <v>10.979582209807099</v>
      </c>
      <c r="CY77" s="5">
        <f>IF(ISBLANK(BA77),"",BA77-D77)</f>
        <v>-1</v>
      </c>
      <c r="CZ77" s="2">
        <f>BC77-(BU77*100)</f>
        <v>20</v>
      </c>
    </row>
    <row r="78" spans="1:104" ht="15">
      <c r="A78" s="14">
        <v>37427.645833333336</v>
      </c>
      <c r="B78" s="10">
        <v>214</v>
      </c>
      <c r="C78" s="10">
        <v>1</v>
      </c>
      <c r="D78" s="10">
        <v>3</v>
      </c>
      <c r="E78" s="10">
        <v>6</v>
      </c>
      <c r="F78" s="10">
        <v>1.5</v>
      </c>
      <c r="G78" s="12">
        <v>5.5</v>
      </c>
      <c r="H78" s="10">
        <v>1</v>
      </c>
      <c r="I78" s="10">
        <v>3</v>
      </c>
      <c r="J78" s="10">
        <v>45</v>
      </c>
      <c r="K78" s="10">
        <v>4</v>
      </c>
      <c r="L78" s="10">
        <v>4</v>
      </c>
      <c r="M78" s="10">
        <v>50</v>
      </c>
      <c r="N78" s="10">
        <v>5</v>
      </c>
      <c r="O78" s="10">
        <v>58</v>
      </c>
      <c r="P78" s="10">
        <v>4.5</v>
      </c>
      <c r="Q78" s="10">
        <f t="shared" si="54"/>
        <v>-1</v>
      </c>
      <c r="R78" s="10">
        <f t="shared" si="55"/>
        <v>-0.84</v>
      </c>
      <c r="S78" s="10">
        <f t="shared" si="56"/>
        <v>-1.01</v>
      </c>
      <c r="T78" s="10">
        <f t="shared" si="57"/>
        <v>-1.4</v>
      </c>
      <c r="U78" s="10">
        <f t="shared" si="58"/>
        <v>-0.93</v>
      </c>
      <c r="V78" s="10">
        <f t="shared" si="59"/>
        <v>-0.53</v>
      </c>
      <c r="W78" s="10">
        <f t="shared" si="60"/>
        <v>-0.6</v>
      </c>
      <c r="X78" s="10">
        <f t="shared" si="75"/>
        <v>-0.89</v>
      </c>
      <c r="Y78" s="10">
        <v>3</v>
      </c>
      <c r="Z78" s="10">
        <v>6</v>
      </c>
      <c r="AA78" s="10">
        <v>1.5</v>
      </c>
      <c r="AB78" s="10">
        <v>4</v>
      </c>
      <c r="AC78" s="10">
        <v>50</v>
      </c>
      <c r="AD78" s="10">
        <v>5</v>
      </c>
      <c r="AE78" s="10">
        <v>4</v>
      </c>
      <c r="AF78" s="10">
        <v>50</v>
      </c>
      <c r="AG78" s="10">
        <v>5</v>
      </c>
      <c r="AH78" s="10">
        <v>50</v>
      </c>
      <c r="AI78" s="10">
        <v>4.5</v>
      </c>
      <c r="AJ78" s="10">
        <f t="shared" si="53"/>
        <v>0</v>
      </c>
      <c r="AK78" s="10">
        <f>IF(C78=0,AD78-K78,K78-AD78)</f>
        <v>-1</v>
      </c>
      <c r="AL78" s="10">
        <f t="shared" si="76"/>
        <v>1</v>
      </c>
      <c r="AM78" s="10">
        <f>IF(C78=0,AG78-N78,N78-AG78)</f>
        <v>0</v>
      </c>
      <c r="AN78" s="10">
        <f t="shared" si="77"/>
        <v>0</v>
      </c>
      <c r="AO78" s="10">
        <f>IF(C78=0,AF78-M78,M78-AF78)</f>
        <v>0</v>
      </c>
      <c r="AP78" s="10">
        <f>IF(C78=0,AA78-H78,H78-AA78)</f>
        <v>-0.5</v>
      </c>
      <c r="AQ78" s="10">
        <f t="shared" si="61"/>
        <v>0.09</v>
      </c>
      <c r="AR78" s="10">
        <f t="shared" si="62"/>
        <v>-0.42</v>
      </c>
      <c r="AS78" s="10">
        <f t="shared" si="63"/>
        <v>-0.08</v>
      </c>
      <c r="AT78" s="10">
        <f t="shared" si="64"/>
        <v>-0.13</v>
      </c>
      <c r="AU78" s="10">
        <f t="shared" si="65"/>
        <v>0.01</v>
      </c>
      <c r="AV78" s="10">
        <f t="shared" si="66"/>
        <v>-0.07</v>
      </c>
      <c r="AW78" s="10">
        <f t="shared" si="78"/>
        <v>-0.14</v>
      </c>
      <c r="AX78" s="10">
        <v>1.5</v>
      </c>
      <c r="AY78" s="10">
        <v>5</v>
      </c>
      <c r="AZ78" s="10">
        <v>62</v>
      </c>
      <c r="BA78" s="10">
        <v>4</v>
      </c>
      <c r="BB78" s="11">
        <v>5</v>
      </c>
      <c r="BC78" s="10">
        <v>80</v>
      </c>
      <c r="BD78" s="10">
        <v>3</v>
      </c>
      <c r="BE78" s="10">
        <v>70</v>
      </c>
      <c r="BF78" s="10">
        <v>2</v>
      </c>
      <c r="BG78" s="2">
        <f t="shared" si="67"/>
        <v>1</v>
      </c>
      <c r="BH78" s="10">
        <f>IF(V78=0,BA78-AD78,AD78-BA78)</f>
        <v>1</v>
      </c>
      <c r="BI78" s="10">
        <f t="shared" si="79"/>
        <v>1</v>
      </c>
      <c r="BJ78" s="10">
        <f>IF(V78=0,BD78-AG78,AG78-BD78)</f>
        <v>2</v>
      </c>
      <c r="BK78" s="10">
        <f t="shared" si="80"/>
        <v>2</v>
      </c>
      <c r="BL78" s="10">
        <f>IF(V78=0,BC78-AF78,AF78-BC78)</f>
        <v>-30</v>
      </c>
      <c r="BM78" s="10">
        <f>IF(V78=0,AX78-AA78,AA78-AX78)</f>
        <v>0</v>
      </c>
      <c r="BN78" s="10">
        <f t="shared" si="68"/>
        <v>0.75</v>
      </c>
      <c r="BO78" s="10">
        <f t="shared" si="69"/>
        <v>-0.52</v>
      </c>
      <c r="BP78" s="10">
        <f t="shared" si="70"/>
        <v>0.25</v>
      </c>
      <c r="BQ78" s="10">
        <f t="shared" si="71"/>
        <v>0.2</v>
      </c>
      <c r="BR78" s="10">
        <f t="shared" si="72"/>
        <v>0.43</v>
      </c>
      <c r="BS78" s="10">
        <f t="shared" si="73"/>
        <v>1.01</v>
      </c>
      <c r="BT78" s="10">
        <f t="shared" si="81"/>
        <v>0.27</v>
      </c>
      <c r="BU78" s="5">
        <f>IF(C78=0,PERCENTRANK(CU:CU,CS78),PERCENTRANK(CT:CT,CS78))</f>
        <v>0.887</v>
      </c>
      <c r="BV78" s="5">
        <f>IF(C78=0,PERCENTRANK(SVO!A:A,CS78),PERCENTRANK(SVO!B:B,CS78))</f>
        <v>0.935</v>
      </c>
      <c r="BW78" s="10">
        <v>4</v>
      </c>
      <c r="BX78" s="10">
        <v>2</v>
      </c>
      <c r="BY78" s="10">
        <v>2</v>
      </c>
      <c r="BZ78" s="10">
        <v>5</v>
      </c>
      <c r="CA78" s="10">
        <v>3</v>
      </c>
      <c r="CB78" s="10">
        <v>1</v>
      </c>
      <c r="CC78" s="10">
        <v>1</v>
      </c>
      <c r="CD78" s="10">
        <v>2</v>
      </c>
      <c r="CE78" s="10">
        <v>3</v>
      </c>
      <c r="CF78" s="10">
        <v>4</v>
      </c>
      <c r="CG78" s="10">
        <v>1</v>
      </c>
      <c r="CH78" s="10">
        <v>4</v>
      </c>
      <c r="CI78" s="10">
        <v>2</v>
      </c>
      <c r="CJ78" s="10">
        <v>4</v>
      </c>
      <c r="CK78" s="10">
        <v>1</v>
      </c>
      <c r="CL78" s="10">
        <v>2</v>
      </c>
      <c r="CM78" s="10">
        <v>3</v>
      </c>
      <c r="CN78" s="10">
        <v>2</v>
      </c>
      <c r="CO78" s="16">
        <f t="shared" si="82"/>
        <v>1.7777777777777777</v>
      </c>
      <c r="CP78" s="16">
        <f t="shared" si="74"/>
        <v>3.5</v>
      </c>
      <c r="CQ78" s="5">
        <v>6.281053999999999</v>
      </c>
      <c r="CR78" s="5">
        <v>3.9893309803554375</v>
      </c>
      <c r="CS78" s="5">
        <f>D78+(1-(CQ78/110.72))</f>
        <v>3.943270827312139</v>
      </c>
      <c r="CT78" s="5">
        <f>IF(C78=1,CS78,"")</f>
        <v>3.943270827312139</v>
      </c>
      <c r="CU78" s="5">
        <f>IF(C78=0,CS78,"")</f>
      </c>
      <c r="CV78" s="6">
        <v>1</v>
      </c>
      <c r="CW78" s="5">
        <v>66</v>
      </c>
      <c r="CX78" s="5">
        <v>1.9795822098070994</v>
      </c>
      <c r="CY78" s="5">
        <f>IF(ISBLANK(BA78),"",BA78-D78)</f>
        <v>1</v>
      </c>
      <c r="CZ78" s="2">
        <f>BC78-(BU78*100)</f>
        <v>-8.700000000000003</v>
      </c>
    </row>
    <row r="79" spans="1:104" ht="15">
      <c r="A79" s="14">
        <v>37427.645833333336</v>
      </c>
      <c r="B79" s="10">
        <v>215</v>
      </c>
      <c r="C79" s="10">
        <v>0</v>
      </c>
      <c r="D79" s="10">
        <v>8</v>
      </c>
      <c r="E79" s="10">
        <v>15</v>
      </c>
      <c r="F79" s="10">
        <v>3</v>
      </c>
      <c r="G79" s="12">
        <v>1</v>
      </c>
      <c r="H79" s="10">
        <v>3</v>
      </c>
      <c r="I79" s="10">
        <v>7</v>
      </c>
      <c r="J79" s="10">
        <v>75</v>
      </c>
      <c r="K79" s="10">
        <v>9</v>
      </c>
      <c r="L79" s="10">
        <v>5</v>
      </c>
      <c r="M79" s="10">
        <v>75</v>
      </c>
      <c r="N79" s="10">
        <v>8</v>
      </c>
      <c r="O79" s="10">
        <v>50</v>
      </c>
      <c r="P79" s="10">
        <v>8</v>
      </c>
      <c r="Q79" s="10">
        <f t="shared" si="54"/>
        <v>1</v>
      </c>
      <c r="R79" s="10">
        <f t="shared" si="55"/>
        <v>0.22</v>
      </c>
      <c r="S79" s="10">
        <f t="shared" si="56"/>
        <v>0.62</v>
      </c>
      <c r="T79" s="10">
        <f t="shared" si="57"/>
        <v>1.69</v>
      </c>
      <c r="U79" s="10">
        <f t="shared" si="58"/>
        <v>0.65</v>
      </c>
      <c r="V79" s="10">
        <f t="shared" si="59"/>
        <v>0.29</v>
      </c>
      <c r="W79" s="10">
        <f t="shared" si="60"/>
        <v>0.73</v>
      </c>
      <c r="X79" s="10">
        <f t="shared" si="75"/>
        <v>0.8</v>
      </c>
      <c r="Y79" s="10">
        <v>8</v>
      </c>
      <c r="Z79" s="10">
        <v>15</v>
      </c>
      <c r="AA79" s="10">
        <v>3</v>
      </c>
      <c r="AB79" s="10">
        <v>7</v>
      </c>
      <c r="AC79" s="10">
        <v>75</v>
      </c>
      <c r="AD79" s="10">
        <v>10</v>
      </c>
      <c r="AE79" s="10">
        <v>6</v>
      </c>
      <c r="AF79" s="10">
        <v>80</v>
      </c>
      <c r="AG79" s="10">
        <v>9</v>
      </c>
      <c r="AH79" s="10">
        <v>50</v>
      </c>
      <c r="AI79" s="10">
        <v>9</v>
      </c>
      <c r="AJ79" s="10">
        <f t="shared" si="53"/>
        <v>1</v>
      </c>
      <c r="AK79" s="10">
        <f>IF(C79=0,AD79-K79,K79-AD79)</f>
        <v>1</v>
      </c>
      <c r="AL79" s="10">
        <f t="shared" si="76"/>
        <v>1</v>
      </c>
      <c r="AM79" s="10">
        <f>IF(C79=0,AG79-N79,N79-AG79)</f>
        <v>1</v>
      </c>
      <c r="AN79" s="10">
        <f t="shared" si="77"/>
        <v>1</v>
      </c>
      <c r="AO79" s="10">
        <f>IF(C79=0,AF79-M79,M79-AF79)</f>
        <v>5</v>
      </c>
      <c r="AP79" s="10">
        <f>IF(C79=0,AA79-H79,H79-AA79)</f>
        <v>0</v>
      </c>
      <c r="AQ79" s="10">
        <f t="shared" si="61"/>
        <v>0.66</v>
      </c>
      <c r="AR79" s="10">
        <f t="shared" si="62"/>
        <v>0.68</v>
      </c>
      <c r="AS79" s="10">
        <f t="shared" si="63"/>
        <v>1.5</v>
      </c>
      <c r="AT79" s="10">
        <f t="shared" si="64"/>
        <v>0.77</v>
      </c>
      <c r="AU79" s="10">
        <f t="shared" si="65"/>
        <v>1.14</v>
      </c>
      <c r="AV79" s="10">
        <f t="shared" si="66"/>
        <v>1.11</v>
      </c>
      <c r="AW79" s="10">
        <f t="shared" si="78"/>
        <v>1.04</v>
      </c>
      <c r="AX79" s="10">
        <v>3</v>
      </c>
      <c r="AY79" s="10">
        <v>7</v>
      </c>
      <c r="AZ79" s="10">
        <v>79</v>
      </c>
      <c r="BA79" s="10">
        <v>10</v>
      </c>
      <c r="BB79" s="11">
        <v>6</v>
      </c>
      <c r="BC79" s="10">
        <v>80</v>
      </c>
      <c r="BD79" s="10">
        <v>9</v>
      </c>
      <c r="BE79" s="10">
        <v>20</v>
      </c>
      <c r="BF79" s="10">
        <v>9</v>
      </c>
      <c r="BG79" s="2">
        <f t="shared" si="67"/>
        <v>1</v>
      </c>
      <c r="BH79" s="10">
        <f>IF(V79=0,BA79-AD79,AD79-BA79)</f>
        <v>0</v>
      </c>
      <c r="BI79" s="10">
        <f t="shared" si="79"/>
        <v>0</v>
      </c>
      <c r="BJ79" s="10">
        <f>IF(V79=0,BD79-AG79,AG79-BD79)</f>
        <v>0</v>
      </c>
      <c r="BK79" s="10">
        <f t="shared" si="80"/>
        <v>0</v>
      </c>
      <c r="BL79" s="10">
        <f>IF(V79=0,BC79-AF79,AF79-BC79)</f>
        <v>0</v>
      </c>
      <c r="BM79" s="10">
        <f>IF(V79=0,AX79-AA79,AA79-AX79)</f>
        <v>0</v>
      </c>
      <c r="BN79" s="10">
        <f t="shared" si="68"/>
        <v>0.75</v>
      </c>
      <c r="BO79" s="10">
        <f t="shared" si="69"/>
        <v>0.58</v>
      </c>
      <c r="BP79" s="10">
        <f t="shared" si="70"/>
        <v>1.41</v>
      </c>
      <c r="BQ79" s="10">
        <f t="shared" si="71"/>
        <v>0.85</v>
      </c>
      <c r="BR79" s="10">
        <f t="shared" si="72"/>
        <v>1.06</v>
      </c>
      <c r="BS79" s="10">
        <f t="shared" si="73"/>
        <v>1.01</v>
      </c>
      <c r="BT79" s="10">
        <f t="shared" si="81"/>
        <v>0.98</v>
      </c>
      <c r="BU79" s="5">
        <f>IF(C79=0,PERCENTRANK(CU:CU,CS79),PERCENTRANK(CT:CT,CS79))</f>
        <v>0.312</v>
      </c>
      <c r="BV79" s="5">
        <f>IF(C79=0,PERCENTRANK(SVO!A:A,CS79),PERCENTRANK(SVO!B:B,CS79))</f>
        <v>0.267</v>
      </c>
      <c r="BW79" s="10">
        <v>4</v>
      </c>
      <c r="BX79" s="10">
        <v>2</v>
      </c>
      <c r="BY79" s="10">
        <v>2</v>
      </c>
      <c r="BZ79" s="10">
        <v>4</v>
      </c>
      <c r="CA79" s="10">
        <v>3</v>
      </c>
      <c r="CB79" s="10">
        <v>1</v>
      </c>
      <c r="CC79" s="10">
        <v>1</v>
      </c>
      <c r="CD79" s="10">
        <v>2</v>
      </c>
      <c r="CE79" s="10">
        <v>3</v>
      </c>
      <c r="CF79" s="10">
        <v>4</v>
      </c>
      <c r="CG79" s="10">
        <v>1</v>
      </c>
      <c r="CH79" s="10">
        <v>3</v>
      </c>
      <c r="CI79" s="10">
        <v>2</v>
      </c>
      <c r="CJ79" s="10">
        <v>4</v>
      </c>
      <c r="CK79" s="10">
        <v>2</v>
      </c>
      <c r="CL79" s="10">
        <v>4</v>
      </c>
      <c r="CM79" s="10">
        <v>3</v>
      </c>
      <c r="CN79" s="10">
        <v>2</v>
      </c>
      <c r="CO79" s="16">
        <f t="shared" si="82"/>
        <v>1.8888888888888888</v>
      </c>
      <c r="CP79" s="16">
        <f t="shared" si="74"/>
        <v>3.25</v>
      </c>
      <c r="CQ79" s="5">
        <v>2.7189460000000008</v>
      </c>
      <c r="CR79" s="5">
        <v>8.995381589095317</v>
      </c>
      <c r="CS79" s="5">
        <f>D79+(1-(CQ79/110.72))</f>
        <v>8.975443045520231</v>
      </c>
      <c r="CT79" s="5">
        <f>IF(C79=1,CS79,"")</f>
      </c>
      <c r="CU79" s="5">
        <f>IF(C79=0,CS79,"")</f>
        <v>8.975443045520231</v>
      </c>
      <c r="CV79" s="6">
        <v>0</v>
      </c>
      <c r="CW79" s="5">
        <v>55</v>
      </c>
      <c r="CX79" s="5">
        <v>9.912449460452303</v>
      </c>
      <c r="CY79" s="5">
        <f>IF(ISBLANK(BA79),"",BA79-D79)</f>
        <v>2</v>
      </c>
      <c r="CZ79" s="2">
        <f>BC79-(BU79*100)</f>
        <v>48.8</v>
      </c>
    </row>
    <row r="80" spans="1:104" ht="15">
      <c r="A80" s="14">
        <v>37427.645833333336</v>
      </c>
      <c r="B80" s="10">
        <v>216</v>
      </c>
      <c r="C80" s="10">
        <v>1</v>
      </c>
      <c r="D80" s="10">
        <v>3</v>
      </c>
      <c r="E80" s="10">
        <v>4</v>
      </c>
      <c r="F80" s="10">
        <v>2.5</v>
      </c>
      <c r="G80" s="12">
        <v>6.5</v>
      </c>
      <c r="H80" s="10">
        <v>3</v>
      </c>
      <c r="I80" s="10">
        <v>5</v>
      </c>
      <c r="J80" s="10">
        <v>75</v>
      </c>
      <c r="K80" s="10">
        <v>7</v>
      </c>
      <c r="L80" s="10">
        <v>5</v>
      </c>
      <c r="M80" s="10">
        <v>75</v>
      </c>
      <c r="N80" s="10">
        <v>5</v>
      </c>
      <c r="O80" s="10">
        <v>50</v>
      </c>
      <c r="P80" s="10">
        <v>4</v>
      </c>
      <c r="Q80" s="10">
        <f t="shared" si="54"/>
        <v>2</v>
      </c>
      <c r="R80" s="10">
        <f t="shared" si="55"/>
        <v>0.76</v>
      </c>
      <c r="S80" s="10">
        <f t="shared" si="56"/>
        <v>0.62</v>
      </c>
      <c r="T80" s="10">
        <f t="shared" si="57"/>
        <v>0.15</v>
      </c>
      <c r="U80" s="10">
        <f t="shared" si="58"/>
        <v>0.65</v>
      </c>
      <c r="V80" s="10">
        <f t="shared" si="59"/>
        <v>0.29</v>
      </c>
      <c r="W80" s="10">
        <f t="shared" si="60"/>
        <v>0.73</v>
      </c>
      <c r="X80" s="10">
        <f t="shared" si="75"/>
        <v>0.49</v>
      </c>
      <c r="Y80" s="10">
        <v>3</v>
      </c>
      <c r="Z80" s="10">
        <v>4</v>
      </c>
      <c r="AA80" s="10">
        <v>2.5</v>
      </c>
      <c r="AB80" s="10">
        <v>5</v>
      </c>
      <c r="AC80" s="10">
        <v>60</v>
      </c>
      <c r="AD80" s="10">
        <v>5</v>
      </c>
      <c r="AE80" s="10">
        <v>4</v>
      </c>
      <c r="AF80" s="10">
        <v>55</v>
      </c>
      <c r="AG80" s="10">
        <v>5</v>
      </c>
      <c r="AH80" s="10">
        <v>50</v>
      </c>
      <c r="AI80" s="10">
        <v>4</v>
      </c>
      <c r="AJ80" s="10">
        <f t="shared" si="53"/>
        <v>0</v>
      </c>
      <c r="AK80" s="10">
        <f>IF(C80=0,AD80-K80,K80-AD80)</f>
        <v>2</v>
      </c>
      <c r="AL80" s="10">
        <f t="shared" si="76"/>
        <v>2</v>
      </c>
      <c r="AM80" s="10">
        <f>IF(C80=0,AG80-N80,N80-AG80)</f>
        <v>0</v>
      </c>
      <c r="AN80" s="10">
        <f t="shared" si="77"/>
        <v>0</v>
      </c>
      <c r="AO80" s="10">
        <f>IF(C80=0,AF80-M80,M80-AF80)</f>
        <v>20</v>
      </c>
      <c r="AP80" s="10">
        <f>IF(C80=0,AA80-H80,H80-AA80)</f>
        <v>0.5</v>
      </c>
      <c r="AQ80" s="10">
        <f t="shared" si="61"/>
        <v>0.09</v>
      </c>
      <c r="AR80" s="10">
        <f t="shared" si="62"/>
        <v>0.31</v>
      </c>
      <c r="AS80" s="10">
        <f t="shared" si="63"/>
        <v>0.45</v>
      </c>
      <c r="AT80" s="10">
        <f t="shared" si="64"/>
        <v>0.23</v>
      </c>
      <c r="AU80" s="10">
        <f t="shared" si="65"/>
        <v>0.01</v>
      </c>
      <c r="AV80" s="10">
        <f t="shared" si="66"/>
        <v>0.13</v>
      </c>
      <c r="AW80" s="10">
        <f t="shared" si="78"/>
        <v>0.23</v>
      </c>
      <c r="AX80" s="10">
        <v>2.5</v>
      </c>
      <c r="AY80" s="10">
        <v>5</v>
      </c>
      <c r="AZ80" s="10">
        <v>55</v>
      </c>
      <c r="BA80" s="10">
        <v>3</v>
      </c>
      <c r="BB80" s="11">
        <v>4</v>
      </c>
      <c r="BC80" s="10">
        <v>55</v>
      </c>
      <c r="BD80" s="10">
        <v>2</v>
      </c>
      <c r="BE80" s="10">
        <v>35</v>
      </c>
      <c r="BF80" s="10">
        <v>2</v>
      </c>
      <c r="BG80" s="2">
        <f t="shared" si="67"/>
        <v>1</v>
      </c>
      <c r="BH80" s="10">
        <f>IF(V80=0,BA80-AD80,AD80-BA80)</f>
        <v>2</v>
      </c>
      <c r="BI80" s="10">
        <f t="shared" si="79"/>
        <v>2</v>
      </c>
      <c r="BJ80" s="10">
        <f>IF(V80=0,BD80-AG80,AG80-BD80)</f>
        <v>3</v>
      </c>
      <c r="BK80" s="10">
        <f t="shared" si="80"/>
        <v>3</v>
      </c>
      <c r="BL80" s="10">
        <f>IF(V80=0,BC80-AF80,AF80-BC80)</f>
        <v>0</v>
      </c>
      <c r="BM80" s="10">
        <f>IF(V80=0,AX80-AA80,AA80-AX80)</f>
        <v>0</v>
      </c>
      <c r="BN80" s="10">
        <f t="shared" si="68"/>
        <v>0.75</v>
      </c>
      <c r="BO80" s="10">
        <f t="shared" si="69"/>
        <v>0.22</v>
      </c>
      <c r="BP80" s="10">
        <f t="shared" si="70"/>
        <v>0.25</v>
      </c>
      <c r="BQ80" s="10">
        <f t="shared" si="71"/>
        <v>-0.07</v>
      </c>
      <c r="BR80" s="10">
        <f t="shared" si="72"/>
        <v>-0.2</v>
      </c>
      <c r="BS80" s="10">
        <f t="shared" si="73"/>
        <v>0.07</v>
      </c>
      <c r="BT80" s="10">
        <f t="shared" si="81"/>
        <v>0.05</v>
      </c>
      <c r="BU80" s="5">
        <f>IF(C80=0,PERCENTRANK(CU:CU,CS80),PERCENTRANK(CT:CT,CS80))</f>
        <v>0.854</v>
      </c>
      <c r="BV80" s="5">
        <f>IF(C80=0,PERCENTRANK(SVO!A:A,CS80),PERCENTRANK(SVO!B:B,CS80))</f>
        <v>0.929</v>
      </c>
      <c r="BW80" s="10">
        <v>5</v>
      </c>
      <c r="BX80" s="10">
        <v>2</v>
      </c>
      <c r="BY80" s="10">
        <v>1</v>
      </c>
      <c r="BZ80" s="10">
        <v>5</v>
      </c>
      <c r="CA80" s="10">
        <v>5</v>
      </c>
      <c r="CB80" s="10">
        <v>1</v>
      </c>
      <c r="CC80" s="10">
        <v>2</v>
      </c>
      <c r="CD80" s="10">
        <v>1</v>
      </c>
      <c r="CE80" s="10">
        <v>2</v>
      </c>
      <c r="CF80" s="10">
        <v>2</v>
      </c>
      <c r="CG80" s="10">
        <v>1</v>
      </c>
      <c r="CH80" s="10">
        <v>4</v>
      </c>
      <c r="CI80" s="10">
        <v>1</v>
      </c>
      <c r="CJ80" s="10">
        <v>3</v>
      </c>
      <c r="CK80" s="10">
        <v>1</v>
      </c>
      <c r="CL80" s="10">
        <v>3</v>
      </c>
      <c r="CM80" s="10">
        <v>4</v>
      </c>
      <c r="CN80" s="10">
        <v>1</v>
      </c>
      <c r="CO80" s="16">
        <f t="shared" si="82"/>
        <v>1.3333333333333333</v>
      </c>
      <c r="CP80" s="16">
        <f t="shared" si="74"/>
        <v>3.625</v>
      </c>
      <c r="CQ80" s="5">
        <v>8.281054</v>
      </c>
      <c r="CR80" s="5">
        <v>3.9859337735667166</v>
      </c>
      <c r="CS80" s="5">
        <f>D80+(1-(CQ80/110.72))</f>
        <v>3.92520724349711</v>
      </c>
      <c r="CT80" s="5">
        <f>IF(C80=1,CS80,"")</f>
        <v>3.92520724349711</v>
      </c>
      <c r="CU80" s="5">
        <f>IF(C80=0,CS80,"")</f>
      </c>
      <c r="CV80" s="6">
        <v>1</v>
      </c>
      <c r="CW80" s="5">
        <v>38</v>
      </c>
      <c r="CX80" s="5">
        <v>1.9124494604523032</v>
      </c>
      <c r="CY80" s="5">
        <f>IF(ISBLANK(BA80),"",BA80-D80)</f>
        <v>0</v>
      </c>
      <c r="CZ80" s="2">
        <f>BC80-(BU80*100)</f>
        <v>-30.39999999999999</v>
      </c>
    </row>
    <row r="81" spans="1:104" ht="15">
      <c r="A81" s="14">
        <v>37427.645833333336</v>
      </c>
      <c r="B81" s="10">
        <v>217</v>
      </c>
      <c r="C81" s="10">
        <v>0</v>
      </c>
      <c r="D81" s="10">
        <v>6</v>
      </c>
      <c r="E81" s="10">
        <v>3</v>
      </c>
      <c r="F81" s="10">
        <v>1.5</v>
      </c>
      <c r="G81" s="12">
        <v>2.5</v>
      </c>
      <c r="H81" s="10">
        <v>2</v>
      </c>
      <c r="I81" s="10">
        <v>4</v>
      </c>
      <c r="J81" s="10">
        <v>50</v>
      </c>
      <c r="K81" s="10">
        <v>6</v>
      </c>
      <c r="L81" s="10">
        <v>4</v>
      </c>
      <c r="M81" s="10">
        <v>50</v>
      </c>
      <c r="N81" s="10">
        <v>6</v>
      </c>
      <c r="O81" s="10">
        <v>50</v>
      </c>
      <c r="P81" s="10">
        <v>6</v>
      </c>
      <c r="Q81" s="10">
        <f t="shared" si="54"/>
        <v>0</v>
      </c>
      <c r="R81" s="10">
        <f t="shared" si="55"/>
        <v>-0.31</v>
      </c>
      <c r="S81" s="10">
        <f t="shared" si="56"/>
        <v>-0.2</v>
      </c>
      <c r="T81" s="10">
        <f t="shared" si="57"/>
        <v>-0.63</v>
      </c>
      <c r="U81" s="10">
        <f t="shared" si="58"/>
        <v>-0.67</v>
      </c>
      <c r="V81" s="10">
        <f t="shared" si="59"/>
        <v>-0.53</v>
      </c>
      <c r="W81" s="10">
        <f t="shared" si="60"/>
        <v>-0.6</v>
      </c>
      <c r="X81" s="10">
        <f t="shared" si="75"/>
        <v>-0.53</v>
      </c>
      <c r="Y81" s="10">
        <v>6</v>
      </c>
      <c r="Z81" s="10">
        <v>3</v>
      </c>
      <c r="AA81" s="10">
        <v>2.5</v>
      </c>
      <c r="AB81" s="10">
        <v>5.5</v>
      </c>
      <c r="AC81" s="10">
        <v>65</v>
      </c>
      <c r="AD81" s="10">
        <v>8</v>
      </c>
      <c r="AE81" s="10">
        <v>5</v>
      </c>
      <c r="AF81" s="10">
        <v>60</v>
      </c>
      <c r="AG81" s="10">
        <v>9</v>
      </c>
      <c r="AH81" s="10">
        <v>10</v>
      </c>
      <c r="AI81" s="10">
        <v>8</v>
      </c>
      <c r="AJ81" s="10">
        <f t="shared" si="53"/>
        <v>-1</v>
      </c>
      <c r="AK81" s="10">
        <f>IF(C81=0,AD81-K81,K81-AD81)</f>
        <v>2</v>
      </c>
      <c r="AL81" s="10">
        <f t="shared" si="76"/>
        <v>2</v>
      </c>
      <c r="AM81" s="10">
        <f>IF(C81=0,AG81-N81,N81-AG81)</f>
        <v>3</v>
      </c>
      <c r="AN81" s="10">
        <f t="shared" si="77"/>
        <v>3</v>
      </c>
      <c r="AO81" s="10">
        <f>IF(C81=0,AF81-M81,M81-AF81)</f>
        <v>10</v>
      </c>
      <c r="AP81" s="10">
        <f>IF(C81=0,AA81-H81,H81-AA81)</f>
        <v>0.5</v>
      </c>
      <c r="AQ81" s="10">
        <f t="shared" si="61"/>
        <v>-0.47</v>
      </c>
      <c r="AR81" s="10">
        <f t="shared" si="62"/>
        <v>0.31</v>
      </c>
      <c r="AS81" s="10">
        <f t="shared" si="63"/>
        <v>0.71</v>
      </c>
      <c r="AT81" s="10">
        <f t="shared" si="64"/>
        <v>0.41</v>
      </c>
      <c r="AU81" s="10">
        <f t="shared" si="65"/>
        <v>0.58</v>
      </c>
      <c r="AV81" s="10">
        <f t="shared" si="66"/>
        <v>0.33</v>
      </c>
      <c r="AW81" s="10">
        <f t="shared" si="78"/>
        <v>0.47</v>
      </c>
      <c r="AX81" s="10">
        <v>1.5</v>
      </c>
      <c r="AY81" s="10">
        <v>3</v>
      </c>
      <c r="AZ81" s="10">
        <v>35</v>
      </c>
      <c r="BA81" s="10">
        <v>7</v>
      </c>
      <c r="BB81" s="11">
        <v>3</v>
      </c>
      <c r="BC81" s="10">
        <v>5</v>
      </c>
      <c r="BD81" s="10">
        <v>9</v>
      </c>
      <c r="BE81" s="10">
        <v>25</v>
      </c>
      <c r="BF81" s="10">
        <v>8</v>
      </c>
      <c r="BG81" s="2">
        <f t="shared" si="67"/>
        <v>-2</v>
      </c>
      <c r="BH81" s="10">
        <f>IF(V81=0,BA81-AD81,AD81-BA81)</f>
        <v>1</v>
      </c>
      <c r="BI81" s="10">
        <f t="shared" si="79"/>
        <v>1</v>
      </c>
      <c r="BJ81" s="10">
        <f>IF(V81=0,BD81-AG81,AG81-BD81)</f>
        <v>0</v>
      </c>
      <c r="BK81" s="10">
        <f t="shared" si="80"/>
        <v>0</v>
      </c>
      <c r="BL81" s="10">
        <f>IF(V81=0,BC81-AF81,AF81-BC81)</f>
        <v>55</v>
      </c>
      <c r="BM81" s="10">
        <f>IF(V81=0,AX81-AA81,AA81-AX81)</f>
        <v>1</v>
      </c>
      <c r="BN81" s="10">
        <f t="shared" si="68"/>
        <v>-1.94</v>
      </c>
      <c r="BO81" s="10">
        <f t="shared" si="69"/>
        <v>-0.52</v>
      </c>
      <c r="BP81" s="10">
        <f t="shared" si="70"/>
        <v>-0.91</v>
      </c>
      <c r="BQ81" s="10">
        <f t="shared" si="71"/>
        <v>-0.84</v>
      </c>
      <c r="BR81" s="10">
        <f t="shared" si="72"/>
        <v>-0.84</v>
      </c>
      <c r="BS81" s="10">
        <f t="shared" si="73"/>
        <v>-1.82</v>
      </c>
      <c r="BT81" s="10">
        <f t="shared" si="81"/>
        <v>-0.99</v>
      </c>
      <c r="BU81" s="5">
        <f>IF(C81=0,PERCENTRANK(CU:CU,CS81),PERCENTRANK(CT:CT,CS81))</f>
        <v>0.109</v>
      </c>
      <c r="BV81" s="5">
        <f>IF(C81=0,PERCENTRANK(SVO!A:A,CS81),PERCENTRANK(SVO!B:B,CS81))</f>
        <v>0.03</v>
      </c>
      <c r="BW81" s="10">
        <v>2</v>
      </c>
      <c r="BX81" s="10">
        <v>1</v>
      </c>
      <c r="BY81" s="10">
        <v>2</v>
      </c>
      <c r="BZ81" s="10">
        <v>2</v>
      </c>
      <c r="CA81" s="10">
        <v>2</v>
      </c>
      <c r="CB81" s="10">
        <v>2</v>
      </c>
      <c r="CC81" s="10">
        <v>1</v>
      </c>
      <c r="CD81" s="10">
        <v>2</v>
      </c>
      <c r="CE81" s="10">
        <v>1</v>
      </c>
      <c r="CF81" s="10">
        <v>1</v>
      </c>
      <c r="CG81" s="10">
        <v>1</v>
      </c>
      <c r="CH81" s="10">
        <v>2</v>
      </c>
      <c r="CI81" s="10">
        <v>1</v>
      </c>
      <c r="CJ81" s="10">
        <v>3</v>
      </c>
      <c r="CK81" s="10">
        <v>1</v>
      </c>
      <c r="CL81" s="10">
        <v>1</v>
      </c>
      <c r="CM81" s="10"/>
      <c r="CN81" s="10">
        <v>1</v>
      </c>
      <c r="CO81" s="16">
        <f t="shared" si="82"/>
        <v>1.2222222222222223</v>
      </c>
      <c r="CP81" s="16">
        <f t="shared" si="74"/>
        <v>2</v>
      </c>
      <c r="CQ81" s="5">
        <v>9.281054</v>
      </c>
      <c r="CR81" s="5">
        <v>6.984235170172356</v>
      </c>
      <c r="CS81" s="5">
        <f>D81+(1-(CQ81/110.72))</f>
        <v>6.916175451589595</v>
      </c>
      <c r="CT81" s="5">
        <f>IF(C81=1,CS81,"")</f>
      </c>
      <c r="CU81" s="5">
        <f>IF(C81=0,CS81,"")</f>
        <v>6.916175451589595</v>
      </c>
      <c r="CV81" s="6">
        <v>0</v>
      </c>
      <c r="CW81" s="5">
        <v>73</v>
      </c>
      <c r="CX81" s="5">
        <v>9.890071877334037</v>
      </c>
      <c r="CY81" s="5">
        <f>IF(ISBLANK(BA81),"",BA81-D81)</f>
        <v>1</v>
      </c>
      <c r="CZ81" s="2">
        <f>BC81-(BU81*100)</f>
        <v>-5.9</v>
      </c>
    </row>
    <row r="82" spans="1:104" ht="15">
      <c r="A82" s="14">
        <v>37427.645833333336</v>
      </c>
      <c r="B82" s="10">
        <v>218</v>
      </c>
      <c r="C82" s="10">
        <v>0</v>
      </c>
      <c r="D82" s="10">
        <v>7</v>
      </c>
      <c r="E82" s="10">
        <v>0.05</v>
      </c>
      <c r="F82" s="10">
        <v>0</v>
      </c>
      <c r="G82" s="12">
        <v>4</v>
      </c>
      <c r="H82" s="10">
        <v>1</v>
      </c>
      <c r="I82" s="10">
        <v>4</v>
      </c>
      <c r="J82" s="10">
        <v>50</v>
      </c>
      <c r="K82" s="10">
        <v>9</v>
      </c>
      <c r="L82" s="10">
        <v>5</v>
      </c>
      <c r="M82" s="10">
        <v>50</v>
      </c>
      <c r="N82" s="10">
        <v>10</v>
      </c>
      <c r="O82" s="10">
        <v>40</v>
      </c>
      <c r="P82" s="10">
        <v>9</v>
      </c>
      <c r="Q82" s="10">
        <f t="shared" si="54"/>
        <v>-1</v>
      </c>
      <c r="R82" s="10">
        <f t="shared" si="55"/>
        <v>-0.84</v>
      </c>
      <c r="S82" s="10">
        <f t="shared" si="56"/>
        <v>-1.01</v>
      </c>
      <c r="T82" s="10">
        <f t="shared" si="57"/>
        <v>-0.63</v>
      </c>
      <c r="U82" s="10">
        <f t="shared" si="58"/>
        <v>-0.67</v>
      </c>
      <c r="V82" s="10">
        <f t="shared" si="59"/>
        <v>0.29</v>
      </c>
      <c r="W82" s="10">
        <f t="shared" si="60"/>
        <v>-0.6</v>
      </c>
      <c r="X82" s="10">
        <f t="shared" si="75"/>
        <v>-0.52</v>
      </c>
      <c r="Y82" s="10">
        <v>7</v>
      </c>
      <c r="Z82" s="10">
        <v>0.05</v>
      </c>
      <c r="AA82" s="10">
        <v>1</v>
      </c>
      <c r="AB82" s="10">
        <v>5</v>
      </c>
      <c r="AC82" s="10">
        <v>50</v>
      </c>
      <c r="AD82" s="10">
        <v>7</v>
      </c>
      <c r="AE82" s="10">
        <v>4</v>
      </c>
      <c r="AF82" s="10">
        <v>70</v>
      </c>
      <c r="AG82" s="10">
        <v>10</v>
      </c>
      <c r="AH82" s="10">
        <v>50</v>
      </c>
      <c r="AI82" s="10">
        <v>8</v>
      </c>
      <c r="AJ82" s="10">
        <f t="shared" si="53"/>
        <v>-3</v>
      </c>
      <c r="AK82" s="10">
        <f>IF(C82=0,AD82-K82,K82-AD82)</f>
        <v>-2</v>
      </c>
      <c r="AL82" s="10">
        <f t="shared" si="76"/>
        <v>2</v>
      </c>
      <c r="AM82" s="10">
        <f>IF(C82=0,AG82-N82,N82-AG82)</f>
        <v>0</v>
      </c>
      <c r="AN82" s="10">
        <f t="shared" si="77"/>
        <v>0</v>
      </c>
      <c r="AO82" s="10">
        <f>IF(C82=0,AF82-M82,M82-AF82)</f>
        <v>20</v>
      </c>
      <c r="AP82" s="10">
        <f>IF(C82=0,AA82-H82,H82-AA82)</f>
        <v>0</v>
      </c>
      <c r="AQ82" s="10">
        <f t="shared" si="61"/>
        <v>-1.61</v>
      </c>
      <c r="AR82" s="10">
        <f t="shared" si="62"/>
        <v>-0.79</v>
      </c>
      <c r="AS82" s="10">
        <f t="shared" si="63"/>
        <v>0.45</v>
      </c>
      <c r="AT82" s="10">
        <f t="shared" si="64"/>
        <v>-0.13</v>
      </c>
      <c r="AU82" s="10">
        <f t="shared" si="65"/>
        <v>0.01</v>
      </c>
      <c r="AV82" s="10">
        <f t="shared" si="66"/>
        <v>0.72</v>
      </c>
      <c r="AW82" s="10">
        <f t="shared" si="78"/>
        <v>0.05</v>
      </c>
      <c r="AX82" s="10">
        <v>0</v>
      </c>
      <c r="AY82" s="10">
        <v>4</v>
      </c>
      <c r="AZ82" s="10">
        <v>9</v>
      </c>
      <c r="BA82" s="10">
        <v>7</v>
      </c>
      <c r="BB82" s="11">
        <v>3</v>
      </c>
      <c r="BC82" s="10">
        <v>13</v>
      </c>
      <c r="BD82" s="10">
        <v>9</v>
      </c>
      <c r="BE82" s="10">
        <v>12</v>
      </c>
      <c r="BF82" s="10">
        <v>9</v>
      </c>
      <c r="BG82" s="2">
        <f t="shared" si="67"/>
        <v>-2</v>
      </c>
      <c r="BH82" s="10">
        <f>IF(V82=0,BA82-AD82,AD82-BA82)</f>
        <v>0</v>
      </c>
      <c r="BI82" s="10">
        <f t="shared" si="79"/>
        <v>0</v>
      </c>
      <c r="BJ82" s="10">
        <f>IF(V82=0,BD82-AG82,AG82-BD82)</f>
        <v>1</v>
      </c>
      <c r="BK82" s="10">
        <f t="shared" si="80"/>
        <v>1</v>
      </c>
      <c r="BL82" s="10">
        <f>IF(V82=0,BC82-AF82,AF82-BC82)</f>
        <v>57</v>
      </c>
      <c r="BM82" s="10">
        <f>IF(V82=0,AX82-AA82,AA82-AX82)</f>
        <v>1</v>
      </c>
      <c r="BN82" s="10">
        <f t="shared" si="68"/>
        <v>-1.94</v>
      </c>
      <c r="BO82" s="10">
        <f t="shared" si="69"/>
        <v>-1.61</v>
      </c>
      <c r="BP82" s="10">
        <f t="shared" si="70"/>
        <v>-0.33</v>
      </c>
      <c r="BQ82" s="10">
        <f t="shared" si="71"/>
        <v>-1.84</v>
      </c>
      <c r="BR82" s="10">
        <f t="shared" si="72"/>
        <v>-0.84</v>
      </c>
      <c r="BS82" s="10">
        <f t="shared" si="73"/>
        <v>-1.52</v>
      </c>
      <c r="BT82" s="10">
        <f t="shared" si="81"/>
        <v>-1.23</v>
      </c>
      <c r="BU82" s="5">
        <f>IF(C82=0,PERCENTRANK(CU:CU,CS82),PERCENTRANK(CT:CT,CS82))</f>
        <v>0.171</v>
      </c>
      <c r="BV82" s="5">
        <f>IF(C82=0,PERCENTRANK(SVO!A:A,CS82),PERCENTRANK(SVO!B:B,CS82))</f>
        <v>0.081</v>
      </c>
      <c r="BW82" s="10">
        <v>1</v>
      </c>
      <c r="BX82" s="10">
        <v>3</v>
      </c>
      <c r="BY82" s="10">
        <v>1</v>
      </c>
      <c r="BZ82" s="10">
        <v>2</v>
      </c>
      <c r="CA82" s="10">
        <v>1</v>
      </c>
      <c r="CB82" s="10">
        <v>1</v>
      </c>
      <c r="CC82" s="10">
        <v>1</v>
      </c>
      <c r="CD82" s="10">
        <v>1</v>
      </c>
      <c r="CE82" s="10">
        <v>4</v>
      </c>
      <c r="CF82" s="10">
        <v>1</v>
      </c>
      <c r="CG82" s="10">
        <v>1</v>
      </c>
      <c r="CH82" s="10">
        <v>4</v>
      </c>
      <c r="CI82" s="10">
        <v>1</v>
      </c>
      <c r="CJ82" s="10">
        <v>1</v>
      </c>
      <c r="CK82" s="10">
        <v>1</v>
      </c>
      <c r="CL82" s="10">
        <v>1</v>
      </c>
      <c r="CM82" s="10">
        <v>1</v>
      </c>
      <c r="CN82" s="10">
        <v>1</v>
      </c>
      <c r="CO82" s="16">
        <f t="shared" si="82"/>
        <v>1.2222222222222223</v>
      </c>
      <c r="CP82" s="16">
        <f t="shared" si="74"/>
        <v>1.875</v>
      </c>
      <c r="CQ82" s="5">
        <v>12.231053999999999</v>
      </c>
      <c r="CR82" s="5">
        <v>7.979224290158992</v>
      </c>
      <c r="CS82" s="5">
        <f>D82+(1-(CQ82/110.72))</f>
        <v>7.889531665462428</v>
      </c>
      <c r="CT82" s="5">
        <f>IF(C82=1,CS82,"")</f>
      </c>
      <c r="CU82" s="5">
        <f>IF(C82=0,CS82,"")</f>
        <v>7.889531665462428</v>
      </c>
      <c r="CV82" s="6">
        <v>0</v>
      </c>
      <c r="CW82" s="5">
        <v>63</v>
      </c>
      <c r="CX82" s="5">
        <v>9.890071877334037</v>
      </c>
      <c r="CY82" s="5">
        <f>IF(ISBLANK(BA82),"",BA82-D82)</f>
        <v>0</v>
      </c>
      <c r="CZ82" s="2">
        <f>BC82-(BU82*100)</f>
        <v>-4.100000000000001</v>
      </c>
    </row>
    <row r="83" spans="1:104" ht="15">
      <c r="A83" s="14">
        <v>37427.708333333336</v>
      </c>
      <c r="B83" s="10">
        <v>221</v>
      </c>
      <c r="C83" s="10">
        <v>0</v>
      </c>
      <c r="D83" s="10">
        <v>9</v>
      </c>
      <c r="E83" s="10">
        <v>12</v>
      </c>
      <c r="F83" s="10">
        <v>4</v>
      </c>
      <c r="G83" s="12">
        <v>8</v>
      </c>
      <c r="H83" s="10">
        <v>4</v>
      </c>
      <c r="I83" s="10">
        <v>5</v>
      </c>
      <c r="J83" s="10">
        <v>87</v>
      </c>
      <c r="K83" s="10">
        <v>8</v>
      </c>
      <c r="L83" s="10">
        <v>6</v>
      </c>
      <c r="M83" s="10">
        <v>88</v>
      </c>
      <c r="N83" s="10">
        <v>6</v>
      </c>
      <c r="O83" s="10">
        <v>80</v>
      </c>
      <c r="P83" s="10">
        <v>5</v>
      </c>
      <c r="Q83" s="10">
        <f t="shared" si="54"/>
        <v>2</v>
      </c>
      <c r="R83" s="10">
        <f t="shared" si="55"/>
        <v>0.76</v>
      </c>
      <c r="S83" s="10">
        <f t="shared" si="56"/>
        <v>1.43</v>
      </c>
      <c r="T83" s="10">
        <f t="shared" si="57"/>
        <v>0.15</v>
      </c>
      <c r="U83" s="10">
        <f t="shared" si="58"/>
        <v>1.28</v>
      </c>
      <c r="V83" s="10">
        <f t="shared" si="59"/>
        <v>1.11</v>
      </c>
      <c r="W83" s="10">
        <f t="shared" si="60"/>
        <v>1.42</v>
      </c>
      <c r="X83" s="10">
        <f t="shared" si="75"/>
        <v>1.08</v>
      </c>
      <c r="Y83" s="10">
        <v>9</v>
      </c>
      <c r="Z83" s="10">
        <v>12</v>
      </c>
      <c r="AA83" s="10">
        <v>4</v>
      </c>
      <c r="AB83" s="10"/>
      <c r="AC83" s="10"/>
      <c r="AD83" s="10"/>
      <c r="AE83" s="10"/>
      <c r="AF83" s="10"/>
      <c r="AG83" s="10"/>
      <c r="AH83" s="10"/>
      <c r="AI83" s="10"/>
      <c r="AJ83" s="10"/>
      <c r="AK83" s="10">
        <f>IF(C83=0,AD83-K83,K83-AD83)</f>
        <v>-8</v>
      </c>
      <c r="AL83" s="10">
        <f t="shared" si="76"/>
        <v>8</v>
      </c>
      <c r="AM83" s="10"/>
      <c r="AN83" s="10"/>
      <c r="AO83" s="10">
        <f>IF(C83=0,AF83-M83,M83-AF83)</f>
        <v>-88</v>
      </c>
      <c r="AP83" s="10">
        <f>IF(C83=0,AA83-H83,H83-AA83)</f>
        <v>0</v>
      </c>
      <c r="AQ83" s="10">
        <f t="shared" si="61"/>
        <v>0.09</v>
      </c>
      <c r="AR83" s="10">
        <f aca="true" t="shared" si="83" ref="AR83:AR129">ROUND((AA83-AVERAGE(AA$1:AA$65536))/STDEV(AA$1:AA$65536),2)</f>
        <v>1.41</v>
      </c>
      <c r="AS83" s="10"/>
      <c r="AT83" s="10"/>
      <c r="AU83" s="10"/>
      <c r="AV83" s="10"/>
      <c r="AW83" s="10">
        <f t="shared" si="78"/>
        <v>1.41</v>
      </c>
      <c r="AX83" s="10">
        <v>4</v>
      </c>
      <c r="AY83" s="10">
        <v>7</v>
      </c>
      <c r="AZ83" s="10">
        <v>87</v>
      </c>
      <c r="BA83" s="10">
        <v>9</v>
      </c>
      <c r="BB83" s="11">
        <v>6</v>
      </c>
      <c r="BC83" s="10">
        <v>55</v>
      </c>
      <c r="BD83" s="10">
        <v>8</v>
      </c>
      <c r="BE83" s="10">
        <v>29</v>
      </c>
      <c r="BF83" s="10">
        <v>9</v>
      </c>
      <c r="BG83" s="2">
        <f t="shared" si="67"/>
        <v>1</v>
      </c>
      <c r="BH83" s="10">
        <f>IF(V83=0,BA83-AD83,AD83-BA83)</f>
        <v>-9</v>
      </c>
      <c r="BI83" s="10">
        <f t="shared" si="79"/>
        <v>9</v>
      </c>
      <c r="BJ83" s="10"/>
      <c r="BK83" s="10"/>
      <c r="BL83" s="10">
        <f>IF(V83=0,BC83-AF83,AF83-BC83)</f>
        <v>-55</v>
      </c>
      <c r="BM83" s="10">
        <f>IF(V83=0,AX83-AA83,AA83-AX83)</f>
        <v>0</v>
      </c>
      <c r="BN83" s="10">
        <f t="shared" si="68"/>
        <v>0.75</v>
      </c>
      <c r="BO83" s="10">
        <f t="shared" si="69"/>
        <v>1.31</v>
      </c>
      <c r="BP83" s="10">
        <f t="shared" si="70"/>
        <v>1.41</v>
      </c>
      <c r="BQ83" s="10">
        <f t="shared" si="71"/>
        <v>1.16</v>
      </c>
      <c r="BR83" s="10">
        <f t="shared" si="72"/>
        <v>1.06</v>
      </c>
      <c r="BS83" s="10">
        <f t="shared" si="73"/>
        <v>0.07</v>
      </c>
      <c r="BT83" s="10">
        <f t="shared" si="81"/>
        <v>1</v>
      </c>
      <c r="BU83" s="5">
        <f>IF(C83=0,PERCENTRANK(CU:CU,CS83),PERCENTRANK(CT:CT,CS83))</f>
        <v>0.703</v>
      </c>
      <c r="BV83" s="5">
        <f>IF(C83=0,PERCENTRANK(SVO!A:A,CS83),PERCENTRANK(SVO!B:B,CS83))</f>
        <v>0.756</v>
      </c>
      <c r="BW83" s="10">
        <v>5</v>
      </c>
      <c r="BX83" s="10">
        <v>1</v>
      </c>
      <c r="BY83" s="10">
        <v>1</v>
      </c>
      <c r="BZ83" s="10">
        <v>5</v>
      </c>
      <c r="CA83" s="10">
        <v>5</v>
      </c>
      <c r="CB83" s="10">
        <v>1</v>
      </c>
      <c r="CC83" s="10">
        <v>1</v>
      </c>
      <c r="CD83" s="10">
        <v>3</v>
      </c>
      <c r="CE83" s="10">
        <v>1</v>
      </c>
      <c r="CF83" s="10">
        <v>4</v>
      </c>
      <c r="CG83" s="10">
        <v>1</v>
      </c>
      <c r="CH83" s="10">
        <v>3</v>
      </c>
      <c r="CI83" s="10">
        <v>1</v>
      </c>
      <c r="CJ83" s="10">
        <v>5</v>
      </c>
      <c r="CK83" s="10">
        <v>1</v>
      </c>
      <c r="CL83" s="10">
        <v>4</v>
      </c>
      <c r="CM83" s="10">
        <v>5</v>
      </c>
      <c r="CN83" s="10">
        <v>1</v>
      </c>
      <c r="CO83" s="16">
        <f t="shared" si="82"/>
        <v>1.3333333333333333</v>
      </c>
      <c r="CP83" s="16">
        <f t="shared" si="74"/>
        <v>4</v>
      </c>
      <c r="CQ83" s="5">
        <v>0.28105399999999925</v>
      </c>
      <c r="CR83" s="5">
        <v>9.999522600721601</v>
      </c>
      <c r="CS83" s="5">
        <f>D83+(1-(CQ83/110.72))</f>
        <v>9.997461578757225</v>
      </c>
      <c r="CT83" s="5">
        <f>IF(C83=1,CS83,"")</f>
      </c>
      <c r="CU83" s="5">
        <f>IF(C83=0,CS83,"")</f>
        <v>9.997461578757225</v>
      </c>
      <c r="CV83" s="6">
        <v>1</v>
      </c>
      <c r="CW83" s="5">
        <v>74</v>
      </c>
      <c r="CX83" s="5">
        <v>7.930907457719839</v>
      </c>
      <c r="CY83" s="5">
        <f>IF(ISBLANK(BA83),"",BA83-D83)</f>
        <v>0</v>
      </c>
      <c r="CZ83" s="2">
        <f>BC83-(BU83*100)</f>
        <v>-15.299999999999997</v>
      </c>
    </row>
    <row r="84" spans="1:104" ht="15">
      <c r="A84" s="14">
        <v>37427.708333333336</v>
      </c>
      <c r="B84" s="10">
        <v>222</v>
      </c>
      <c r="C84" s="10">
        <v>1</v>
      </c>
      <c r="D84" s="10">
        <v>2</v>
      </c>
      <c r="E84" s="10">
        <v>5</v>
      </c>
      <c r="F84" s="10">
        <v>3</v>
      </c>
      <c r="G84" s="12">
        <v>7</v>
      </c>
      <c r="H84" s="10">
        <v>1</v>
      </c>
      <c r="I84" s="10">
        <v>5</v>
      </c>
      <c r="J84" s="10">
        <v>50</v>
      </c>
      <c r="K84" s="10">
        <v>4</v>
      </c>
      <c r="L84" s="10">
        <v>3</v>
      </c>
      <c r="M84" s="10">
        <v>60</v>
      </c>
      <c r="N84" s="10">
        <v>6</v>
      </c>
      <c r="O84" s="10">
        <v>50</v>
      </c>
      <c r="P84" s="10">
        <v>4</v>
      </c>
      <c r="Q84" s="10">
        <f t="shared" si="54"/>
        <v>-2</v>
      </c>
      <c r="R84" s="10">
        <f t="shared" si="55"/>
        <v>-1.37</v>
      </c>
      <c r="S84" s="10">
        <f t="shared" si="56"/>
        <v>-1.01</v>
      </c>
      <c r="T84" s="10">
        <f t="shared" si="57"/>
        <v>0.15</v>
      </c>
      <c r="U84" s="10">
        <f t="shared" si="58"/>
        <v>-0.67</v>
      </c>
      <c r="V84" s="10">
        <f t="shared" si="59"/>
        <v>-1.35</v>
      </c>
      <c r="W84" s="10">
        <f t="shared" si="60"/>
        <v>-0.07</v>
      </c>
      <c r="X84" s="10">
        <f t="shared" si="75"/>
        <v>-0.59</v>
      </c>
      <c r="Y84" s="10">
        <v>2</v>
      </c>
      <c r="Z84" s="10">
        <v>5</v>
      </c>
      <c r="AA84" s="10">
        <v>3</v>
      </c>
      <c r="AB84" s="10">
        <v>4</v>
      </c>
      <c r="AC84" s="10">
        <v>65</v>
      </c>
      <c r="AD84" s="10">
        <v>2</v>
      </c>
      <c r="AE84" s="10">
        <v>4</v>
      </c>
      <c r="AF84" s="10">
        <v>75</v>
      </c>
      <c r="AG84" s="10">
        <v>1</v>
      </c>
      <c r="AH84" s="10">
        <v>50</v>
      </c>
      <c r="AI84" s="10">
        <v>1</v>
      </c>
      <c r="AJ84" s="10">
        <f aca="true" t="shared" si="84" ref="AJ84:AJ124">AD84-AG84</f>
        <v>1</v>
      </c>
      <c r="AK84" s="10">
        <f>IF(C84=0,AD84-K84,K84-AD84)</f>
        <v>2</v>
      </c>
      <c r="AL84" s="10">
        <f t="shared" si="76"/>
        <v>2</v>
      </c>
      <c r="AM84" s="10">
        <f>IF(C84=0,AG84-N84,N84-AG84)</f>
        <v>5</v>
      </c>
      <c r="AN84" s="10">
        <f t="shared" si="77"/>
        <v>5</v>
      </c>
      <c r="AO84" s="10">
        <f>IF(C84=0,AF84-M84,M84-AF84)</f>
        <v>-15</v>
      </c>
      <c r="AP84" s="10">
        <f>IF(C84=0,AA84-H84,H84-AA84)</f>
        <v>-2</v>
      </c>
      <c r="AQ84" s="10">
        <f t="shared" si="61"/>
        <v>0.66</v>
      </c>
      <c r="AR84" s="10">
        <f t="shared" si="83"/>
        <v>0.68</v>
      </c>
      <c r="AS84" s="10">
        <f aca="true" t="shared" si="85" ref="AS84:AS100">ROUND((AB84-AVERAGE(AB$1:AB$65536))/STDEV(AB$1:AB$65536),2)</f>
        <v>-0.08</v>
      </c>
      <c r="AT84" s="10">
        <f aca="true" t="shared" si="86" ref="AT84:AT100">ROUND((AC84-AVERAGE(AC$1:AC$65536))/STDEV(AC$1:AC$65536),2)</f>
        <v>0.41</v>
      </c>
      <c r="AU84" s="10">
        <f aca="true" t="shared" si="87" ref="AU84:AU100">ROUND((AE84-AVERAGE(AE$1:AE$65536))/STDEV(AE$1:AE$65536),2)</f>
        <v>0.01</v>
      </c>
      <c r="AV84" s="10">
        <f aca="true" t="shared" si="88" ref="AV84:AV100">ROUND((AF84-AVERAGE(AF$1:AF$65536))/STDEV(AF$1:AF$65536),2)</f>
        <v>0.92</v>
      </c>
      <c r="AW84" s="10">
        <f t="shared" si="78"/>
        <v>0.39</v>
      </c>
      <c r="AX84" s="10">
        <v>3</v>
      </c>
      <c r="AY84" s="10">
        <v>4</v>
      </c>
      <c r="AZ84" s="10">
        <v>65</v>
      </c>
      <c r="BA84" s="10">
        <v>1</v>
      </c>
      <c r="BB84" s="11">
        <v>3</v>
      </c>
      <c r="BC84" s="10">
        <v>20</v>
      </c>
      <c r="BD84" s="10">
        <v>1</v>
      </c>
      <c r="BE84" s="10">
        <v>20</v>
      </c>
      <c r="BF84" s="10">
        <v>1</v>
      </c>
      <c r="BG84" s="2">
        <f t="shared" si="67"/>
        <v>0</v>
      </c>
      <c r="BH84" s="10">
        <f>IF(V84=0,BA84-AD84,AD84-BA84)</f>
        <v>1</v>
      </c>
      <c r="BI84" s="10">
        <f t="shared" si="79"/>
        <v>1</v>
      </c>
      <c r="BJ84" s="10">
        <f>IF(V84=0,BD84-AG84,AG84-BD84)</f>
        <v>0</v>
      </c>
      <c r="BK84" s="10">
        <f t="shared" si="80"/>
        <v>0</v>
      </c>
      <c r="BL84" s="10">
        <f>IF(V84=0,BC84-AF84,AF84-BC84)</f>
        <v>55</v>
      </c>
      <c r="BM84" s="10">
        <f>IF(V84=0,AX84-AA84,AA84-AX84)</f>
        <v>0</v>
      </c>
      <c r="BN84" s="10">
        <f t="shared" si="68"/>
        <v>-0.15</v>
      </c>
      <c r="BO84" s="10">
        <f t="shared" si="69"/>
        <v>0.58</v>
      </c>
      <c r="BP84" s="10">
        <f t="shared" si="70"/>
        <v>-0.33</v>
      </c>
      <c r="BQ84" s="10">
        <f t="shared" si="71"/>
        <v>0.31</v>
      </c>
      <c r="BR84" s="10">
        <f t="shared" si="72"/>
        <v>-0.84</v>
      </c>
      <c r="BS84" s="10">
        <f t="shared" si="73"/>
        <v>-1.25</v>
      </c>
      <c r="BT84" s="10">
        <f t="shared" si="81"/>
        <v>-0.31</v>
      </c>
      <c r="BU84" s="5">
        <f>IF(C84=0,PERCENTRANK(CU:CU,CS84),PERCENTRANK(CT:CT,CS84))</f>
        <v>0.677</v>
      </c>
      <c r="BV84" s="5">
        <f>IF(C84=0,PERCENTRANK(SVO!A:A,CS84),PERCENTRANK(SVO!B:B,CS84))</f>
        <v>0.718</v>
      </c>
      <c r="BW84" s="10">
        <v>2</v>
      </c>
      <c r="BX84" s="10">
        <v>4</v>
      </c>
      <c r="BY84" s="10">
        <v>4</v>
      </c>
      <c r="BZ84" s="10">
        <v>2</v>
      </c>
      <c r="CA84" s="10">
        <v>3</v>
      </c>
      <c r="CB84" s="10">
        <v>1</v>
      </c>
      <c r="CC84" s="10">
        <v>2</v>
      </c>
      <c r="CD84" s="10">
        <v>1</v>
      </c>
      <c r="CE84" s="10">
        <v>2</v>
      </c>
      <c r="CF84" s="10">
        <v>3</v>
      </c>
      <c r="CG84" s="10">
        <v>2</v>
      </c>
      <c r="CH84" s="10">
        <v>4</v>
      </c>
      <c r="CI84" s="10">
        <v>2</v>
      </c>
      <c r="CJ84" s="10">
        <v>2</v>
      </c>
      <c r="CK84" s="10">
        <v>1</v>
      </c>
      <c r="CL84" s="10">
        <v>3</v>
      </c>
      <c r="CM84" s="10">
        <v>1</v>
      </c>
      <c r="CN84" s="10">
        <v>1</v>
      </c>
      <c r="CO84" s="16">
        <f t="shared" si="82"/>
        <v>2.2222222222222223</v>
      </c>
      <c r="CP84" s="16">
        <f t="shared" si="74"/>
        <v>2.125</v>
      </c>
      <c r="CQ84" s="5">
        <v>7.281053999999999</v>
      </c>
      <c r="CR84" s="5">
        <v>2.987632376961077</v>
      </c>
      <c r="CS84" s="5">
        <f>D84+(1-(CQ84/110.72))</f>
        <v>2.9342390354046244</v>
      </c>
      <c r="CT84" s="5">
        <f>IF(C84=1,CS84,"")</f>
        <v>2.9342390354046244</v>
      </c>
      <c r="CU84" s="5">
        <f>IF(C84=0,CS84,"")</f>
      </c>
      <c r="CV84" s="6">
        <v>1</v>
      </c>
      <c r="CW84" s="5">
        <v>19</v>
      </c>
      <c r="CX84" s="5">
        <v>0.8901613876665109</v>
      </c>
      <c r="CY84" s="5">
        <f>IF(ISBLANK(BA84),"",BA84-D84)</f>
        <v>-1</v>
      </c>
      <c r="CZ84" s="2">
        <f>BC84-(BU84*100)</f>
        <v>-47.7</v>
      </c>
    </row>
    <row r="85" spans="1:104" ht="15">
      <c r="A85" s="14">
        <v>37427.708333333336</v>
      </c>
      <c r="B85" s="10">
        <v>223</v>
      </c>
      <c r="C85" s="10">
        <v>1</v>
      </c>
      <c r="D85" s="10">
        <v>1</v>
      </c>
      <c r="E85" s="10">
        <v>7.2</v>
      </c>
      <c r="F85" s="10">
        <v>1.5</v>
      </c>
      <c r="G85" s="12">
        <v>2.5</v>
      </c>
      <c r="H85" s="10">
        <v>2.5</v>
      </c>
      <c r="I85" s="10">
        <v>2</v>
      </c>
      <c r="J85" s="10">
        <v>55</v>
      </c>
      <c r="K85" s="10">
        <v>3</v>
      </c>
      <c r="L85" s="10">
        <v>5</v>
      </c>
      <c r="M85" s="10">
        <v>45</v>
      </c>
      <c r="N85" s="10">
        <v>3</v>
      </c>
      <c r="O85" s="10">
        <v>45</v>
      </c>
      <c r="P85" s="10">
        <v>3</v>
      </c>
      <c r="Q85" s="10">
        <f t="shared" si="54"/>
        <v>0</v>
      </c>
      <c r="R85" s="10">
        <f t="shared" si="55"/>
        <v>-0.31</v>
      </c>
      <c r="S85" s="10">
        <f t="shared" si="56"/>
        <v>0.21</v>
      </c>
      <c r="T85" s="10">
        <f t="shared" si="57"/>
        <v>-2.17</v>
      </c>
      <c r="U85" s="10">
        <f t="shared" si="58"/>
        <v>-0.4</v>
      </c>
      <c r="V85" s="10">
        <f t="shared" si="59"/>
        <v>0.29</v>
      </c>
      <c r="W85" s="10">
        <f t="shared" si="60"/>
        <v>-0.86</v>
      </c>
      <c r="X85" s="10">
        <f t="shared" si="75"/>
        <v>-0.59</v>
      </c>
      <c r="Y85" s="10">
        <v>1</v>
      </c>
      <c r="Z85" s="10">
        <v>7.2</v>
      </c>
      <c r="AA85" s="10">
        <v>1.5</v>
      </c>
      <c r="AB85" s="10">
        <v>3</v>
      </c>
      <c r="AC85" s="10">
        <v>40</v>
      </c>
      <c r="AD85" s="10">
        <v>2</v>
      </c>
      <c r="AE85" s="10">
        <v>2</v>
      </c>
      <c r="AF85" s="10">
        <v>40</v>
      </c>
      <c r="AG85" s="10">
        <v>3</v>
      </c>
      <c r="AH85" s="10">
        <v>60</v>
      </c>
      <c r="AI85" s="10">
        <v>2</v>
      </c>
      <c r="AJ85" s="10">
        <f t="shared" si="84"/>
        <v>-1</v>
      </c>
      <c r="AK85" s="10">
        <f>IF(C85=0,AD85-K85,K85-AD85)</f>
        <v>1</v>
      </c>
      <c r="AL85" s="10">
        <f t="shared" si="76"/>
        <v>1</v>
      </c>
      <c r="AM85" s="10">
        <f>IF(C85=0,AG85-N85,N85-AG85)</f>
        <v>0</v>
      </c>
      <c r="AN85" s="10">
        <f t="shared" si="77"/>
        <v>0</v>
      </c>
      <c r="AO85" s="10">
        <f>IF(C85=0,AF85-M85,M85-AF85)</f>
        <v>5</v>
      </c>
      <c r="AP85" s="10">
        <f>IF(C85=0,AA85-H85,H85-AA85)</f>
        <v>1</v>
      </c>
      <c r="AQ85" s="10">
        <f t="shared" si="61"/>
        <v>-0.47</v>
      </c>
      <c r="AR85" s="10">
        <f t="shared" si="83"/>
        <v>-0.42</v>
      </c>
      <c r="AS85" s="10">
        <f t="shared" si="85"/>
        <v>-0.6</v>
      </c>
      <c r="AT85" s="10">
        <f t="shared" si="86"/>
        <v>-0.5</v>
      </c>
      <c r="AU85" s="10">
        <f t="shared" si="87"/>
        <v>-1.12</v>
      </c>
      <c r="AV85" s="10">
        <f t="shared" si="88"/>
        <v>-0.46</v>
      </c>
      <c r="AW85" s="10">
        <f t="shared" si="78"/>
        <v>-0.62</v>
      </c>
      <c r="AX85" s="10">
        <v>1.5</v>
      </c>
      <c r="AY85" s="10">
        <v>4.5</v>
      </c>
      <c r="AZ85" s="10">
        <v>53</v>
      </c>
      <c r="BA85" s="10">
        <v>2</v>
      </c>
      <c r="BB85" s="11">
        <v>3</v>
      </c>
      <c r="BC85" s="10">
        <v>55</v>
      </c>
      <c r="BD85" s="10">
        <v>3</v>
      </c>
      <c r="BE85" s="10">
        <v>65</v>
      </c>
      <c r="BF85" s="10">
        <v>1</v>
      </c>
      <c r="BG85" s="2">
        <f t="shared" si="67"/>
        <v>-1</v>
      </c>
      <c r="BH85" s="10">
        <f>IF(V85=0,BA85-AD85,AD85-BA85)</f>
        <v>0</v>
      </c>
      <c r="BI85" s="10">
        <f t="shared" si="79"/>
        <v>0</v>
      </c>
      <c r="BJ85" s="10">
        <f>IF(V85=0,BD85-AG85,AG85-BD85)</f>
        <v>0</v>
      </c>
      <c r="BK85" s="10">
        <f t="shared" si="80"/>
        <v>0</v>
      </c>
      <c r="BL85" s="10">
        <f>IF(V85=0,BC85-AF85,AF85-BC85)</f>
        <v>-15</v>
      </c>
      <c r="BM85" s="10">
        <f>IF(V85=0,AX85-AA85,AA85-AX85)</f>
        <v>0</v>
      </c>
      <c r="BN85" s="10">
        <f t="shared" si="68"/>
        <v>-1.04</v>
      </c>
      <c r="BO85" s="10">
        <f t="shared" si="69"/>
        <v>-0.52</v>
      </c>
      <c r="BP85" s="10">
        <f t="shared" si="70"/>
        <v>-0.04</v>
      </c>
      <c r="BQ85" s="10">
        <f t="shared" si="71"/>
        <v>-0.15</v>
      </c>
      <c r="BR85" s="10">
        <f t="shared" si="72"/>
        <v>-0.84</v>
      </c>
      <c r="BS85" s="10">
        <f t="shared" si="73"/>
        <v>0.07</v>
      </c>
      <c r="BT85" s="10">
        <f t="shared" si="81"/>
        <v>-0.3</v>
      </c>
      <c r="BU85" s="5">
        <f>IF(C85=0,PERCENTRANK(CU:CU,CS85),PERCENTRANK(CT:CT,CS85))</f>
        <v>0.483</v>
      </c>
      <c r="BV85" s="5">
        <f>IF(C85=0,PERCENTRANK(SVO!A:A,CS85),PERCENTRANK(SVO!B:B,CS85))</f>
        <v>0.437</v>
      </c>
      <c r="BW85" s="10">
        <v>4</v>
      </c>
      <c r="BX85" s="10">
        <v>1</v>
      </c>
      <c r="BY85" s="10">
        <v>1</v>
      </c>
      <c r="BZ85" s="10">
        <v>3</v>
      </c>
      <c r="CA85" s="10">
        <v>2</v>
      </c>
      <c r="CB85" s="10">
        <v>1</v>
      </c>
      <c r="CC85" s="10">
        <v>1</v>
      </c>
      <c r="CD85" s="10">
        <v>1</v>
      </c>
      <c r="CE85" s="10">
        <v>3</v>
      </c>
      <c r="CF85" s="10">
        <v>1</v>
      </c>
      <c r="CG85" s="10">
        <v>1</v>
      </c>
      <c r="CH85" s="10">
        <v>3</v>
      </c>
      <c r="CI85" s="10">
        <v>1</v>
      </c>
      <c r="CJ85" s="10">
        <v>3</v>
      </c>
      <c r="CK85" s="10">
        <v>1</v>
      </c>
      <c r="CL85" s="10">
        <v>1</v>
      </c>
      <c r="CM85" s="10">
        <v>1</v>
      </c>
      <c r="CN85" s="10">
        <v>1</v>
      </c>
      <c r="CO85" s="16">
        <f t="shared" si="82"/>
        <v>1</v>
      </c>
      <c r="CP85" s="16">
        <f t="shared" si="74"/>
        <v>2.5</v>
      </c>
      <c r="CQ85" s="5">
        <v>5.081053999999999</v>
      </c>
      <c r="CR85" s="5">
        <v>1.9913693044286704</v>
      </c>
      <c r="CS85" s="5">
        <f>D85+(1-(CQ85/110.72))</f>
        <v>1.9541089776011562</v>
      </c>
      <c r="CT85" s="5">
        <f>IF(C85=1,CS85,"")</f>
        <v>1.9541089776011562</v>
      </c>
      <c r="CU85" s="5">
        <f>IF(C85=0,CS85,"")</f>
      </c>
      <c r="CV85" s="6">
        <v>0</v>
      </c>
      <c r="CW85" s="5">
        <v>53</v>
      </c>
      <c r="CX85" s="5">
        <v>2.9795822098070994</v>
      </c>
      <c r="CY85" s="5">
        <f>IF(ISBLANK(BA85),"",BA85-D85)</f>
        <v>1</v>
      </c>
      <c r="CZ85" s="2">
        <f>BC85-(BU85*100)</f>
        <v>6.700000000000003</v>
      </c>
    </row>
    <row r="86" spans="1:104" ht="15">
      <c r="A86" s="14">
        <v>37427.708333333336</v>
      </c>
      <c r="B86" s="10">
        <v>224</v>
      </c>
      <c r="C86" s="10">
        <v>0</v>
      </c>
      <c r="D86" s="10">
        <v>9</v>
      </c>
      <c r="E86" s="10">
        <v>600</v>
      </c>
      <c r="F86" s="10">
        <v>4</v>
      </c>
      <c r="G86" s="12">
        <v>0</v>
      </c>
      <c r="H86" s="10">
        <v>4</v>
      </c>
      <c r="I86" s="10">
        <v>4</v>
      </c>
      <c r="J86" s="10">
        <v>50</v>
      </c>
      <c r="K86" s="10">
        <v>4</v>
      </c>
      <c r="L86" s="10">
        <v>3</v>
      </c>
      <c r="M86" s="10">
        <v>50</v>
      </c>
      <c r="N86" s="10">
        <v>3</v>
      </c>
      <c r="O86" s="10">
        <v>40</v>
      </c>
      <c r="P86" s="10">
        <v>5</v>
      </c>
      <c r="Q86" s="10">
        <f t="shared" si="54"/>
        <v>1</v>
      </c>
      <c r="R86" s="10">
        <f t="shared" si="55"/>
        <v>0.22</v>
      </c>
      <c r="S86" s="10">
        <f t="shared" si="56"/>
        <v>1.43</v>
      </c>
      <c r="T86" s="10">
        <f t="shared" si="57"/>
        <v>-0.63</v>
      </c>
      <c r="U86" s="10">
        <f t="shared" si="58"/>
        <v>-0.67</v>
      </c>
      <c r="V86" s="10">
        <f t="shared" si="59"/>
        <v>-1.35</v>
      </c>
      <c r="W86" s="10">
        <f t="shared" si="60"/>
        <v>-0.6</v>
      </c>
      <c r="X86" s="10">
        <f t="shared" si="75"/>
        <v>-0.36</v>
      </c>
      <c r="Y86" s="10">
        <v>9</v>
      </c>
      <c r="Z86" s="10">
        <v>600</v>
      </c>
      <c r="AA86" s="10">
        <v>4</v>
      </c>
      <c r="AB86" s="10">
        <v>6</v>
      </c>
      <c r="AC86" s="10">
        <v>76</v>
      </c>
      <c r="AD86" s="10">
        <v>7</v>
      </c>
      <c r="AE86" s="10">
        <v>5</v>
      </c>
      <c r="AF86" s="10">
        <v>75</v>
      </c>
      <c r="AG86" s="10">
        <v>9</v>
      </c>
      <c r="AH86" s="10">
        <v>100</v>
      </c>
      <c r="AI86" s="10">
        <v>6</v>
      </c>
      <c r="AJ86" s="10">
        <f t="shared" si="84"/>
        <v>-2</v>
      </c>
      <c r="AK86" s="10">
        <f>IF(C86=0,AD86-K86,K86-AD86)</f>
        <v>3</v>
      </c>
      <c r="AL86" s="10">
        <f t="shared" si="76"/>
        <v>3</v>
      </c>
      <c r="AM86" s="10">
        <f>IF(C86=0,AG86-N86,N86-AG86)</f>
        <v>6</v>
      </c>
      <c r="AN86" s="10">
        <f t="shared" si="77"/>
        <v>6</v>
      </c>
      <c r="AO86" s="10">
        <f>IF(C86=0,AF86-M86,M86-AF86)</f>
        <v>25</v>
      </c>
      <c r="AP86" s="10">
        <f>IF(C86=0,AA86-H86,H86-AA86)</f>
        <v>0</v>
      </c>
      <c r="AQ86" s="10">
        <f t="shared" si="61"/>
        <v>-1.04</v>
      </c>
      <c r="AR86" s="10">
        <f t="shared" si="83"/>
        <v>1.41</v>
      </c>
      <c r="AS86" s="10">
        <f t="shared" si="85"/>
        <v>0.97</v>
      </c>
      <c r="AT86" s="10">
        <f t="shared" si="86"/>
        <v>0.81</v>
      </c>
      <c r="AU86" s="10">
        <f t="shared" si="87"/>
        <v>0.58</v>
      </c>
      <c r="AV86" s="10">
        <f t="shared" si="88"/>
        <v>0.92</v>
      </c>
      <c r="AW86" s="10">
        <f t="shared" si="78"/>
        <v>0.94</v>
      </c>
      <c r="AX86" s="10">
        <v>4</v>
      </c>
      <c r="AY86" s="10">
        <v>6</v>
      </c>
      <c r="AZ86" s="10">
        <v>75</v>
      </c>
      <c r="BA86" s="10">
        <v>8</v>
      </c>
      <c r="BB86" s="11">
        <v>5</v>
      </c>
      <c r="BC86" s="10">
        <v>50</v>
      </c>
      <c r="BD86" s="10">
        <v>9</v>
      </c>
      <c r="BE86" s="10">
        <v>100</v>
      </c>
      <c r="BF86" s="10">
        <v>8</v>
      </c>
      <c r="BG86" s="2">
        <f t="shared" si="67"/>
        <v>-1</v>
      </c>
      <c r="BH86" s="10">
        <f>IF(V86=0,BA86-AD86,AD86-BA86)</f>
        <v>-1</v>
      </c>
      <c r="BI86" s="10">
        <f t="shared" si="79"/>
        <v>1</v>
      </c>
      <c r="BJ86" s="10">
        <f>IF(V86=0,BD86-AG86,AG86-BD86)</f>
        <v>0</v>
      </c>
      <c r="BK86" s="10">
        <f t="shared" si="80"/>
        <v>0</v>
      </c>
      <c r="BL86" s="10">
        <f>IF(V86=0,BC86-AF86,AF86-BC86)</f>
        <v>25</v>
      </c>
      <c r="BM86" s="10">
        <f>IF(V86=0,AX86-AA86,AA86-AX86)</f>
        <v>0</v>
      </c>
      <c r="BN86" s="10">
        <f t="shared" si="68"/>
        <v>-1.04</v>
      </c>
      <c r="BO86" s="10">
        <f t="shared" si="69"/>
        <v>1.31</v>
      </c>
      <c r="BP86" s="10">
        <f t="shared" si="70"/>
        <v>0.83</v>
      </c>
      <c r="BQ86" s="10">
        <f t="shared" si="71"/>
        <v>0.7</v>
      </c>
      <c r="BR86" s="10">
        <f t="shared" si="72"/>
        <v>0.43</v>
      </c>
      <c r="BS86" s="10">
        <f t="shared" si="73"/>
        <v>-0.12</v>
      </c>
      <c r="BT86" s="10">
        <f t="shared" si="81"/>
        <v>0.63</v>
      </c>
      <c r="BU86" s="5">
        <f>IF(C86=0,PERCENTRANK(CU:CU,CS86),PERCENTRANK(CT:CT,CS86))</f>
        <v>0.39</v>
      </c>
      <c r="BV86" s="5">
        <f>IF(C86=0,PERCENTRANK(SVO!A:A,CS86),PERCENTRANK(SVO!B:B,CS86))</f>
        <v>0.285</v>
      </c>
      <c r="BW86" s="10">
        <v>4</v>
      </c>
      <c r="BX86" s="10">
        <v>1</v>
      </c>
      <c r="BY86" s="10">
        <v>1</v>
      </c>
      <c r="BZ86" s="10">
        <v>4</v>
      </c>
      <c r="CA86" s="10">
        <v>1</v>
      </c>
      <c r="CB86" s="10">
        <v>1</v>
      </c>
      <c r="CC86" s="10">
        <v>1</v>
      </c>
      <c r="CD86" s="10">
        <v>1</v>
      </c>
      <c r="CE86" s="10">
        <v>4</v>
      </c>
      <c r="CF86" s="10">
        <v>1</v>
      </c>
      <c r="CG86" s="10">
        <v>1</v>
      </c>
      <c r="CH86" s="10">
        <v>5</v>
      </c>
      <c r="CI86" s="10">
        <v>1</v>
      </c>
      <c r="CJ86" s="10">
        <v>4</v>
      </c>
      <c r="CK86" s="10">
        <v>1</v>
      </c>
      <c r="CL86" s="10">
        <v>1</v>
      </c>
      <c r="CM86" s="10">
        <v>5</v>
      </c>
      <c r="CN86" s="10">
        <v>1</v>
      </c>
      <c r="CO86" s="16">
        <f t="shared" si="82"/>
        <v>1</v>
      </c>
      <c r="CP86" s="16">
        <f t="shared" si="74"/>
        <v>3.5</v>
      </c>
      <c r="CQ86" s="16">
        <v>110.26</v>
      </c>
      <c r="CR86" s="5">
        <v>9.001698603394361</v>
      </c>
      <c r="CS86" s="5">
        <f>D86+(1-(CQ86/110.72))</f>
        <v>9.004154624277456</v>
      </c>
      <c r="CT86" s="5">
        <f>IF(C86=1,CS86,"")</f>
      </c>
      <c r="CU86" s="5">
        <f>IF(C86=0,CS86,"")</f>
        <v>9.004154624277456</v>
      </c>
      <c r="CV86" s="6">
        <v>0</v>
      </c>
      <c r="CW86" s="5">
        <v>44</v>
      </c>
      <c r="CX86" s="5">
        <v>9.934827043570568</v>
      </c>
      <c r="CY86" s="5">
        <f>IF(ISBLANK(BA86),"",BA86-D86)</f>
        <v>-1</v>
      </c>
      <c r="CZ86" s="2">
        <f>BC86-(BU86*100)</f>
        <v>11</v>
      </c>
    </row>
    <row r="87" spans="1:104" ht="15">
      <c r="A87" s="14">
        <v>37427.708333333336</v>
      </c>
      <c r="B87" s="10">
        <v>225</v>
      </c>
      <c r="C87" s="10">
        <v>0</v>
      </c>
      <c r="D87" s="10">
        <v>9</v>
      </c>
      <c r="E87" s="10">
        <v>1</v>
      </c>
      <c r="F87" s="10">
        <v>3</v>
      </c>
      <c r="G87" s="12">
        <v>1</v>
      </c>
      <c r="H87" s="10">
        <v>3</v>
      </c>
      <c r="I87" s="10">
        <v>4</v>
      </c>
      <c r="J87" s="10">
        <v>50</v>
      </c>
      <c r="K87" s="10">
        <v>6</v>
      </c>
      <c r="L87" s="10">
        <v>4</v>
      </c>
      <c r="M87" s="10">
        <v>50</v>
      </c>
      <c r="N87" s="10">
        <v>10</v>
      </c>
      <c r="O87" s="10">
        <v>50</v>
      </c>
      <c r="P87" s="10">
        <v>5</v>
      </c>
      <c r="Q87" s="10">
        <f t="shared" si="54"/>
        <v>-4</v>
      </c>
      <c r="R87" s="10">
        <f t="shared" si="55"/>
        <v>-2.44</v>
      </c>
      <c r="S87" s="10">
        <f t="shared" si="56"/>
        <v>0.62</v>
      </c>
      <c r="T87" s="10">
        <f t="shared" si="57"/>
        <v>-0.63</v>
      </c>
      <c r="U87" s="10">
        <f t="shared" si="58"/>
        <v>-0.67</v>
      </c>
      <c r="V87" s="10">
        <f t="shared" si="59"/>
        <v>-0.53</v>
      </c>
      <c r="W87" s="10">
        <f t="shared" si="60"/>
        <v>-0.6</v>
      </c>
      <c r="X87" s="10">
        <f t="shared" si="75"/>
        <v>-0.36</v>
      </c>
      <c r="Y87" s="10">
        <v>9</v>
      </c>
      <c r="Z87" s="10">
        <v>1</v>
      </c>
      <c r="AA87" s="10">
        <v>3</v>
      </c>
      <c r="AB87" s="10">
        <v>5</v>
      </c>
      <c r="AC87" s="10">
        <v>75</v>
      </c>
      <c r="AD87" s="10">
        <v>8</v>
      </c>
      <c r="AE87" s="10">
        <v>5</v>
      </c>
      <c r="AF87" s="10">
        <v>40</v>
      </c>
      <c r="AG87" s="10">
        <v>7</v>
      </c>
      <c r="AH87" s="10">
        <v>40</v>
      </c>
      <c r="AI87" s="10">
        <v>5</v>
      </c>
      <c r="AJ87" s="10">
        <f t="shared" si="84"/>
        <v>1</v>
      </c>
      <c r="AK87" s="10">
        <f>IF(C87=0,AD87-K87,K87-AD87)</f>
        <v>2</v>
      </c>
      <c r="AL87" s="10">
        <f t="shared" si="76"/>
        <v>2</v>
      </c>
      <c r="AM87" s="10">
        <f>IF(C87=0,AG87-N87,N87-AG87)</f>
        <v>-3</v>
      </c>
      <c r="AN87" s="10">
        <f t="shared" si="77"/>
        <v>3</v>
      </c>
      <c r="AO87" s="10">
        <f>IF(C87=0,AF87-M87,M87-AF87)</f>
        <v>-10</v>
      </c>
      <c r="AP87" s="10">
        <f>IF(C87=0,AA87-H87,H87-AA87)</f>
        <v>0</v>
      </c>
      <c r="AQ87" s="10">
        <f t="shared" si="61"/>
        <v>0.66</v>
      </c>
      <c r="AR87" s="10">
        <f t="shared" si="83"/>
        <v>0.68</v>
      </c>
      <c r="AS87" s="10">
        <f t="shared" si="85"/>
        <v>0.45</v>
      </c>
      <c r="AT87" s="10">
        <f t="shared" si="86"/>
        <v>0.77</v>
      </c>
      <c r="AU87" s="10">
        <f t="shared" si="87"/>
        <v>0.58</v>
      </c>
      <c r="AV87" s="10">
        <f t="shared" si="88"/>
        <v>-0.46</v>
      </c>
      <c r="AW87" s="10">
        <f t="shared" si="78"/>
        <v>0.4</v>
      </c>
      <c r="AX87" s="10">
        <v>3</v>
      </c>
      <c r="AY87" s="10">
        <v>5</v>
      </c>
      <c r="AZ87" s="10">
        <v>75</v>
      </c>
      <c r="BA87" s="10">
        <v>7</v>
      </c>
      <c r="BB87" s="11">
        <v>5</v>
      </c>
      <c r="BC87" s="10">
        <v>70</v>
      </c>
      <c r="BD87" s="10">
        <v>7</v>
      </c>
      <c r="BE87" s="10">
        <v>70</v>
      </c>
      <c r="BF87" s="10">
        <v>5</v>
      </c>
      <c r="BG87" s="2">
        <f t="shared" si="67"/>
        <v>0</v>
      </c>
      <c r="BH87" s="10">
        <f>IF(V87=0,BA87-AD87,AD87-BA87)</f>
        <v>1</v>
      </c>
      <c r="BI87" s="10">
        <f t="shared" si="79"/>
        <v>1</v>
      </c>
      <c r="BJ87" s="10">
        <f>IF(V87=0,BD87-AG87,AG87-BD87)</f>
        <v>0</v>
      </c>
      <c r="BK87" s="10">
        <f t="shared" si="80"/>
        <v>0</v>
      </c>
      <c r="BL87" s="10">
        <f>IF(V87=0,BC87-AF87,AF87-BC87)</f>
        <v>-30</v>
      </c>
      <c r="BM87" s="10">
        <f>IF(V87=0,AX87-AA87,AA87-AX87)</f>
        <v>0</v>
      </c>
      <c r="BN87" s="10">
        <f t="shared" si="68"/>
        <v>-0.15</v>
      </c>
      <c r="BO87" s="10">
        <f t="shared" si="69"/>
        <v>0.58</v>
      </c>
      <c r="BP87" s="10">
        <f t="shared" si="70"/>
        <v>0.25</v>
      </c>
      <c r="BQ87" s="10">
        <f t="shared" si="71"/>
        <v>0.7</v>
      </c>
      <c r="BR87" s="10">
        <f t="shared" si="72"/>
        <v>0.43</v>
      </c>
      <c r="BS87" s="10">
        <f t="shared" si="73"/>
        <v>0.63</v>
      </c>
      <c r="BT87" s="10">
        <f t="shared" si="81"/>
        <v>0.52</v>
      </c>
      <c r="BU87" s="5">
        <f>IF(C87=0,PERCENTRANK(CU:CU,CS87),PERCENTRANK(CT:CT,CS87))</f>
        <v>0.468</v>
      </c>
      <c r="BV87" s="5">
        <f>IF(C87=0,PERCENTRANK(SVO!A:A,CS87),PERCENTRANK(SVO!B:B,CS87))</f>
        <v>0.443</v>
      </c>
      <c r="BW87" s="10">
        <v>5</v>
      </c>
      <c r="BX87" s="10">
        <v>1</v>
      </c>
      <c r="BY87" s="10">
        <v>1</v>
      </c>
      <c r="BZ87" s="10">
        <v>4</v>
      </c>
      <c r="CA87" s="10">
        <v>3</v>
      </c>
      <c r="CB87" s="10">
        <v>1</v>
      </c>
      <c r="CC87" s="10">
        <v>1</v>
      </c>
      <c r="CD87" s="10">
        <v>1</v>
      </c>
      <c r="CE87" s="10">
        <v>3</v>
      </c>
      <c r="CF87" s="10">
        <v>1</v>
      </c>
      <c r="CG87" s="10">
        <v>1</v>
      </c>
      <c r="CH87" s="10">
        <v>5</v>
      </c>
      <c r="CI87" s="10">
        <v>1</v>
      </c>
      <c r="CJ87" s="10">
        <v>5</v>
      </c>
      <c r="CK87" s="10">
        <v>1</v>
      </c>
      <c r="CL87" s="10">
        <v>1</v>
      </c>
      <c r="CM87" s="10">
        <v>5</v>
      </c>
      <c r="CN87" s="10">
        <v>1</v>
      </c>
      <c r="CO87" s="16">
        <f t="shared" si="82"/>
        <v>1</v>
      </c>
      <c r="CP87" s="16">
        <f t="shared" si="74"/>
        <v>3.875</v>
      </c>
      <c r="CQ87" s="5">
        <v>11.281054</v>
      </c>
      <c r="CR87" s="5">
        <v>9.980837963383635</v>
      </c>
      <c r="CS87" s="5">
        <f>D87+(1-(CQ87/110.72))</f>
        <v>9.898111867774567</v>
      </c>
      <c r="CT87" s="5">
        <f>IF(C87=1,CS87,"")</f>
      </c>
      <c r="CU87" s="5">
        <f>IF(C87=0,CS87,"")</f>
        <v>9.898111867774567</v>
      </c>
      <c r="CV87" s="6">
        <v>0</v>
      </c>
      <c r="CW87" s="5">
        <v>4</v>
      </c>
      <c r="CX87" s="5">
        <v>10.930907457719838</v>
      </c>
      <c r="CY87" s="5">
        <f>IF(ISBLANK(BA87),"",BA87-D87)</f>
        <v>-2</v>
      </c>
      <c r="CZ87" s="2">
        <f>BC87-(BU87*100)</f>
        <v>23.199999999999996</v>
      </c>
    </row>
    <row r="88" spans="1:104" ht="15">
      <c r="A88" s="14">
        <v>37427.708333333336</v>
      </c>
      <c r="B88" s="10">
        <v>226</v>
      </c>
      <c r="C88" s="10">
        <v>0</v>
      </c>
      <c r="D88" s="10">
        <v>9</v>
      </c>
      <c r="E88" s="10">
        <v>0.6</v>
      </c>
      <c r="F88" s="10">
        <v>4</v>
      </c>
      <c r="G88" s="12">
        <v>8</v>
      </c>
      <c r="H88" s="10">
        <v>0</v>
      </c>
      <c r="I88" s="10">
        <v>5</v>
      </c>
      <c r="J88" s="10">
        <v>75</v>
      </c>
      <c r="K88" s="10">
        <v>5</v>
      </c>
      <c r="L88" s="10">
        <v>5</v>
      </c>
      <c r="M88" s="10">
        <v>50</v>
      </c>
      <c r="N88" s="10">
        <v>5</v>
      </c>
      <c r="O88" s="10">
        <v>50</v>
      </c>
      <c r="P88" s="10"/>
      <c r="Q88" s="10">
        <f t="shared" si="54"/>
        <v>0</v>
      </c>
      <c r="R88" s="10">
        <f t="shared" si="55"/>
        <v>-0.31</v>
      </c>
      <c r="S88" s="10">
        <f t="shared" si="56"/>
        <v>-1.83</v>
      </c>
      <c r="T88" s="10">
        <f t="shared" si="57"/>
        <v>0.15</v>
      </c>
      <c r="U88" s="10">
        <f t="shared" si="58"/>
        <v>0.65</v>
      </c>
      <c r="V88" s="10">
        <f t="shared" si="59"/>
        <v>0.29</v>
      </c>
      <c r="W88" s="10">
        <f t="shared" si="60"/>
        <v>-0.6</v>
      </c>
      <c r="X88" s="10">
        <f t="shared" si="75"/>
        <v>-0.27</v>
      </c>
      <c r="Y88" s="10">
        <v>9</v>
      </c>
      <c r="Z88" s="10">
        <v>0.6</v>
      </c>
      <c r="AA88" s="10">
        <v>4</v>
      </c>
      <c r="AB88" s="10">
        <v>7</v>
      </c>
      <c r="AC88" s="10">
        <v>100</v>
      </c>
      <c r="AD88" s="10">
        <v>9</v>
      </c>
      <c r="AE88" s="10">
        <v>7</v>
      </c>
      <c r="AF88" s="10">
        <v>90</v>
      </c>
      <c r="AG88" s="10">
        <v>9</v>
      </c>
      <c r="AH88" s="10">
        <v>90</v>
      </c>
      <c r="AI88" s="10">
        <v>9</v>
      </c>
      <c r="AJ88" s="10">
        <f t="shared" si="84"/>
        <v>0</v>
      </c>
      <c r="AK88" s="10">
        <f>IF(C88=0,AD88-K88,K88-AD88)</f>
        <v>4</v>
      </c>
      <c r="AL88" s="10">
        <f t="shared" si="76"/>
        <v>4</v>
      </c>
      <c r="AM88" s="10">
        <f>IF(C88=0,AG88-N88,N88-AG88)</f>
        <v>4</v>
      </c>
      <c r="AN88" s="10">
        <f t="shared" si="77"/>
        <v>4</v>
      </c>
      <c r="AO88" s="10">
        <f>IF(C88=0,AF88-M88,M88-AF88)</f>
        <v>40</v>
      </c>
      <c r="AP88" s="10">
        <f>IF(C88=0,AA88-H88,H88-AA88)</f>
        <v>4</v>
      </c>
      <c r="AQ88" s="10">
        <f t="shared" si="61"/>
        <v>0.09</v>
      </c>
      <c r="AR88" s="10">
        <f t="shared" si="83"/>
        <v>1.41</v>
      </c>
      <c r="AS88" s="10">
        <f t="shared" si="85"/>
        <v>1.5</v>
      </c>
      <c r="AT88" s="10">
        <f t="shared" si="86"/>
        <v>1.67</v>
      </c>
      <c r="AU88" s="10">
        <f t="shared" si="87"/>
        <v>1.71</v>
      </c>
      <c r="AV88" s="10">
        <f t="shared" si="88"/>
        <v>1.51</v>
      </c>
      <c r="AW88" s="10">
        <f t="shared" si="78"/>
        <v>1.56</v>
      </c>
      <c r="AX88" s="10">
        <v>4</v>
      </c>
      <c r="AY88" s="10">
        <v>7</v>
      </c>
      <c r="AZ88" s="10">
        <v>100</v>
      </c>
      <c r="BA88" s="10">
        <v>9</v>
      </c>
      <c r="BB88" s="11">
        <v>7</v>
      </c>
      <c r="BC88" s="10">
        <v>90</v>
      </c>
      <c r="BD88" s="10">
        <v>9</v>
      </c>
      <c r="BE88" s="10">
        <v>90</v>
      </c>
      <c r="BF88" s="10">
        <v>9</v>
      </c>
      <c r="BG88" s="2">
        <f t="shared" si="67"/>
        <v>0</v>
      </c>
      <c r="BH88" s="10">
        <f>IF(V88=0,BA88-AD88,AD88-BA88)</f>
        <v>0</v>
      </c>
      <c r="BI88" s="10">
        <f t="shared" si="79"/>
        <v>0</v>
      </c>
      <c r="BJ88" s="10">
        <f>IF(V88=0,BD88-AG88,AG88-BD88)</f>
        <v>0</v>
      </c>
      <c r="BK88" s="10">
        <f t="shared" si="80"/>
        <v>0</v>
      </c>
      <c r="BL88" s="10">
        <f>IF(V88=0,BC88-AF88,AF88-BC88)</f>
        <v>0</v>
      </c>
      <c r="BM88" s="10">
        <f>IF(V88=0,AX88-AA88,AA88-AX88)</f>
        <v>0</v>
      </c>
      <c r="BN88" s="10">
        <f t="shared" si="68"/>
        <v>-0.15</v>
      </c>
      <c r="BO88" s="10">
        <f t="shared" si="69"/>
        <v>1.31</v>
      </c>
      <c r="BP88" s="10">
        <f t="shared" si="70"/>
        <v>1.41</v>
      </c>
      <c r="BQ88" s="10">
        <f t="shared" si="71"/>
        <v>1.66</v>
      </c>
      <c r="BR88" s="10">
        <f t="shared" si="72"/>
        <v>1.69</v>
      </c>
      <c r="BS88" s="10">
        <f t="shared" si="73"/>
        <v>1.39</v>
      </c>
      <c r="BT88" s="10">
        <f t="shared" si="81"/>
        <v>1.49</v>
      </c>
      <c r="BU88" s="5">
        <f>IF(C88=0,PERCENTRANK(CU:CU,CS88),PERCENTRANK(CT:CT,CS88))</f>
        <v>0.453</v>
      </c>
      <c r="BV88" s="5">
        <f>IF(C88=0,PERCENTRANK(SVO!A:A,CS88),PERCENTRANK(SVO!B:B,CS88))</f>
        <v>0.434</v>
      </c>
      <c r="BW88" s="10">
        <v>5</v>
      </c>
      <c r="BX88" s="10">
        <v>1</v>
      </c>
      <c r="BY88" s="10">
        <v>1</v>
      </c>
      <c r="BZ88" s="10">
        <v>4</v>
      </c>
      <c r="CA88" s="10">
        <v>4</v>
      </c>
      <c r="CB88" s="10">
        <v>1</v>
      </c>
      <c r="CC88" s="10">
        <v>1</v>
      </c>
      <c r="CD88" s="10">
        <v>3</v>
      </c>
      <c r="CE88" s="10">
        <v>3</v>
      </c>
      <c r="CF88" s="10">
        <v>1</v>
      </c>
      <c r="CG88" s="10">
        <v>1</v>
      </c>
      <c r="CH88" s="10">
        <v>4</v>
      </c>
      <c r="CI88" s="10">
        <v>1</v>
      </c>
      <c r="CJ88" s="10">
        <v>4</v>
      </c>
      <c r="CK88" s="10">
        <v>1</v>
      </c>
      <c r="CL88" s="10">
        <v>1</v>
      </c>
      <c r="CM88" s="10">
        <v>4</v>
      </c>
      <c r="CN88" s="10">
        <v>1</v>
      </c>
      <c r="CO88" s="16">
        <f t="shared" si="82"/>
        <v>1</v>
      </c>
      <c r="CP88" s="16">
        <f t="shared" si="74"/>
        <v>3.875</v>
      </c>
      <c r="CQ88" s="5">
        <v>11.681054</v>
      </c>
      <c r="CR88" s="5">
        <v>9.98015852202589</v>
      </c>
      <c r="CS88" s="5">
        <f>D88+(1-(CQ88/110.72))</f>
        <v>9.89449915101156</v>
      </c>
      <c r="CT88" s="5">
        <f>IF(C88=1,CS88,"")</f>
      </c>
      <c r="CU88" s="5">
        <f>IF(C88=0,CS88,"")</f>
        <v>9.89449915101156</v>
      </c>
      <c r="CV88" s="6">
        <v>1</v>
      </c>
      <c r="CW88" s="5">
        <v>66</v>
      </c>
      <c r="CX88" s="5">
        <v>8.979582209807099</v>
      </c>
      <c r="CY88" s="5">
        <f>IF(ISBLANK(BA88),"",BA88-D88)</f>
        <v>0</v>
      </c>
      <c r="CZ88" s="2">
        <f>BC88-(BU88*100)</f>
        <v>44.699999999999996</v>
      </c>
    </row>
    <row r="89" spans="1:104" ht="15">
      <c r="A89" s="14">
        <v>37428.4375</v>
      </c>
      <c r="B89" s="10">
        <v>231</v>
      </c>
      <c r="C89" s="10">
        <v>0</v>
      </c>
      <c r="D89" s="10">
        <v>6</v>
      </c>
      <c r="E89" s="10">
        <v>10</v>
      </c>
      <c r="F89" s="10">
        <v>1</v>
      </c>
      <c r="G89" s="12">
        <v>3</v>
      </c>
      <c r="H89" s="10">
        <v>1</v>
      </c>
      <c r="I89" s="10">
        <v>4</v>
      </c>
      <c r="J89" s="10">
        <v>25</v>
      </c>
      <c r="K89" s="10">
        <v>6</v>
      </c>
      <c r="L89" s="10">
        <v>3</v>
      </c>
      <c r="M89" s="10">
        <v>60</v>
      </c>
      <c r="N89" s="10">
        <v>6</v>
      </c>
      <c r="O89" s="10">
        <v>50</v>
      </c>
      <c r="P89" s="10">
        <v>6</v>
      </c>
      <c r="Q89" s="10">
        <f t="shared" si="54"/>
        <v>0</v>
      </c>
      <c r="R89" s="10">
        <f t="shared" si="55"/>
        <v>-0.31</v>
      </c>
      <c r="S89" s="10">
        <f t="shared" si="56"/>
        <v>-1.01</v>
      </c>
      <c r="T89" s="10">
        <f t="shared" si="57"/>
        <v>-0.63</v>
      </c>
      <c r="U89" s="10">
        <f t="shared" si="58"/>
        <v>-1.98</v>
      </c>
      <c r="V89" s="10">
        <f t="shared" si="59"/>
        <v>-1.35</v>
      </c>
      <c r="W89" s="10">
        <f t="shared" si="60"/>
        <v>-0.07</v>
      </c>
      <c r="X89" s="10">
        <f t="shared" si="75"/>
        <v>-1.01</v>
      </c>
      <c r="Y89" s="10">
        <v>6</v>
      </c>
      <c r="Z89" s="10">
        <v>10</v>
      </c>
      <c r="AA89" s="10">
        <v>1</v>
      </c>
      <c r="AB89" s="10">
        <v>4</v>
      </c>
      <c r="AC89" s="10">
        <v>25</v>
      </c>
      <c r="AD89" s="10">
        <v>6</v>
      </c>
      <c r="AE89" s="10">
        <v>4</v>
      </c>
      <c r="AF89" s="10">
        <v>60</v>
      </c>
      <c r="AG89" s="10">
        <v>7</v>
      </c>
      <c r="AH89" s="10">
        <v>70</v>
      </c>
      <c r="AI89" s="10">
        <v>7</v>
      </c>
      <c r="AJ89" s="10">
        <f t="shared" si="84"/>
        <v>-1</v>
      </c>
      <c r="AK89" s="10">
        <f>IF(C89=0,AD89-K89,K89-AD89)</f>
        <v>0</v>
      </c>
      <c r="AL89" s="10">
        <f t="shared" si="76"/>
        <v>0</v>
      </c>
      <c r="AM89" s="10">
        <f>IF(C89=0,AG89-N89,N89-AG89)</f>
        <v>1</v>
      </c>
      <c r="AN89" s="10">
        <f t="shared" si="77"/>
        <v>1</v>
      </c>
      <c r="AO89" s="10">
        <f>IF(C89=0,AF89-M89,M89-AF89)</f>
        <v>0</v>
      </c>
      <c r="AP89" s="10">
        <f>IF(C89=0,AA89-H89,H89-AA89)</f>
        <v>0</v>
      </c>
      <c r="AQ89" s="10">
        <f t="shared" si="61"/>
        <v>-0.47</v>
      </c>
      <c r="AR89" s="10">
        <f t="shared" si="83"/>
        <v>-0.79</v>
      </c>
      <c r="AS89" s="10">
        <f t="shared" si="85"/>
        <v>-0.08</v>
      </c>
      <c r="AT89" s="10">
        <f t="shared" si="86"/>
        <v>-1.04</v>
      </c>
      <c r="AU89" s="10">
        <f t="shared" si="87"/>
        <v>0.01</v>
      </c>
      <c r="AV89" s="10">
        <f t="shared" si="88"/>
        <v>0.33</v>
      </c>
      <c r="AW89" s="10">
        <f t="shared" si="78"/>
        <v>-0.31</v>
      </c>
      <c r="AX89" s="10">
        <v>1</v>
      </c>
      <c r="AY89" s="10">
        <v>4</v>
      </c>
      <c r="AZ89" s="10">
        <v>25</v>
      </c>
      <c r="BA89" s="10">
        <v>6</v>
      </c>
      <c r="BB89" s="11">
        <v>3</v>
      </c>
      <c r="BC89" s="10">
        <v>50</v>
      </c>
      <c r="BD89" s="10">
        <v>7</v>
      </c>
      <c r="BE89" s="10">
        <v>70</v>
      </c>
      <c r="BF89" s="10">
        <v>8</v>
      </c>
      <c r="BG89" s="2">
        <f t="shared" si="67"/>
        <v>-1</v>
      </c>
      <c r="BH89" s="10">
        <f>IF(V89=0,BA89-AD89,AD89-BA89)</f>
        <v>0</v>
      </c>
      <c r="BI89" s="10">
        <f t="shared" si="79"/>
        <v>0</v>
      </c>
      <c r="BJ89" s="10">
        <f>IF(V89=0,BD89-AG89,AG89-BD89)</f>
        <v>0</v>
      </c>
      <c r="BK89" s="10">
        <f t="shared" si="80"/>
        <v>0</v>
      </c>
      <c r="BL89" s="10">
        <f>IF(V89=0,BC89-AF89,AF89-BC89)</f>
        <v>10</v>
      </c>
      <c r="BM89" s="10">
        <f>IF(V89=0,AX89-AA89,AA89-AX89)</f>
        <v>0</v>
      </c>
      <c r="BN89" s="10">
        <f t="shared" si="68"/>
        <v>-1.04</v>
      </c>
      <c r="BO89" s="10">
        <f t="shared" si="69"/>
        <v>-0.88</v>
      </c>
      <c r="BP89" s="10">
        <f t="shared" si="70"/>
        <v>-0.33</v>
      </c>
      <c r="BQ89" s="10">
        <f t="shared" si="71"/>
        <v>-1.22</v>
      </c>
      <c r="BR89" s="10">
        <f t="shared" si="72"/>
        <v>-0.84</v>
      </c>
      <c r="BS89" s="10">
        <f t="shared" si="73"/>
        <v>-0.12</v>
      </c>
      <c r="BT89" s="10">
        <f t="shared" si="81"/>
        <v>-0.68</v>
      </c>
      <c r="BU89" s="5">
        <f>IF(C89=0,PERCENTRANK(CU:CU,CS89),PERCENTRANK(CT:CT,CS89))</f>
        <v>0.125</v>
      </c>
      <c r="BV89" s="5">
        <f>IF(C89=0,PERCENTRANK(SVO!A:A,CS89),PERCENTRANK(SVO!B:B,CS89))</f>
        <v>0.038</v>
      </c>
      <c r="BW89" s="10">
        <v>3</v>
      </c>
      <c r="BX89" s="10">
        <v>2</v>
      </c>
      <c r="BY89" s="10">
        <v>2</v>
      </c>
      <c r="BZ89" s="10">
        <v>4</v>
      </c>
      <c r="CA89" s="10">
        <v>3</v>
      </c>
      <c r="CB89" s="10">
        <v>3</v>
      </c>
      <c r="CC89" s="10">
        <v>2</v>
      </c>
      <c r="CD89" s="10">
        <v>3</v>
      </c>
      <c r="CE89" s="10">
        <v>3</v>
      </c>
      <c r="CF89" s="10">
        <v>3</v>
      </c>
      <c r="CG89" s="10">
        <v>2</v>
      </c>
      <c r="CH89" s="10">
        <v>4</v>
      </c>
      <c r="CI89" s="10">
        <v>1</v>
      </c>
      <c r="CJ89" s="10">
        <v>3</v>
      </c>
      <c r="CK89" s="10">
        <v>1</v>
      </c>
      <c r="CL89" s="10">
        <v>2</v>
      </c>
      <c r="CM89" s="10">
        <v>4</v>
      </c>
      <c r="CN89" s="10">
        <v>1</v>
      </c>
      <c r="CO89" s="16">
        <f t="shared" si="82"/>
        <v>1.8888888888888888</v>
      </c>
      <c r="CP89" s="16">
        <f t="shared" si="74"/>
        <v>3.375</v>
      </c>
      <c r="CQ89" s="5">
        <v>2.2810539999999992</v>
      </c>
      <c r="CR89" s="5">
        <v>6.99612539393288</v>
      </c>
      <c r="CS89" s="5">
        <f>D89+(1-(CQ89/110.72))</f>
        <v>6.979397994942197</v>
      </c>
      <c r="CT89" s="5">
        <f>IF(C89=1,CS89,"")</f>
      </c>
      <c r="CU89" s="5">
        <f>IF(C89=0,CS89,"")</f>
        <v>6.979397994942197</v>
      </c>
      <c r="CV89" s="6">
        <v>0</v>
      </c>
      <c r="CW89" s="5">
        <v>4</v>
      </c>
      <c r="CX89" s="5">
        <v>10.930907457719838</v>
      </c>
      <c r="CY89" s="5">
        <f>IF(ISBLANK(BA89),"",BA89-D89)</f>
        <v>0</v>
      </c>
      <c r="CZ89" s="2">
        <f>BC89-(BU89*100)</f>
        <v>37.5</v>
      </c>
    </row>
    <row r="90" spans="1:104" ht="15">
      <c r="A90" s="14">
        <v>37428.4375</v>
      </c>
      <c r="B90" s="10">
        <v>232</v>
      </c>
      <c r="C90" s="10">
        <v>1</v>
      </c>
      <c r="D90" s="10">
        <v>1</v>
      </c>
      <c r="E90" s="10">
        <v>0.325</v>
      </c>
      <c r="F90" s="10">
        <v>1</v>
      </c>
      <c r="G90" s="12">
        <v>5</v>
      </c>
      <c r="H90" s="10">
        <v>3</v>
      </c>
      <c r="I90" s="10">
        <v>5</v>
      </c>
      <c r="J90" s="10">
        <v>75</v>
      </c>
      <c r="K90" s="10">
        <v>7</v>
      </c>
      <c r="L90" s="10">
        <v>5</v>
      </c>
      <c r="M90" s="10">
        <v>50</v>
      </c>
      <c r="N90" s="10">
        <v>5</v>
      </c>
      <c r="O90" s="10">
        <v>50</v>
      </c>
      <c r="P90" s="10">
        <v>5</v>
      </c>
      <c r="Q90" s="10">
        <f t="shared" si="54"/>
        <v>2</v>
      </c>
      <c r="R90" s="10">
        <f t="shared" si="55"/>
        <v>0.76</v>
      </c>
      <c r="S90" s="10">
        <f t="shared" si="56"/>
        <v>0.62</v>
      </c>
      <c r="T90" s="10">
        <f t="shared" si="57"/>
        <v>0.15</v>
      </c>
      <c r="U90" s="10">
        <f t="shared" si="58"/>
        <v>0.65</v>
      </c>
      <c r="V90" s="10">
        <f t="shared" si="59"/>
        <v>0.29</v>
      </c>
      <c r="W90" s="10">
        <f t="shared" si="60"/>
        <v>-0.6</v>
      </c>
      <c r="X90" s="10">
        <f t="shared" si="75"/>
        <v>0.22</v>
      </c>
      <c r="Y90" s="10">
        <v>1</v>
      </c>
      <c r="Z90" s="10">
        <v>0.325</v>
      </c>
      <c r="AA90" s="10">
        <v>1</v>
      </c>
      <c r="AB90" s="10">
        <v>1</v>
      </c>
      <c r="AC90" s="10">
        <v>25</v>
      </c>
      <c r="AD90" s="10">
        <v>1</v>
      </c>
      <c r="AE90" s="10">
        <v>2</v>
      </c>
      <c r="AF90" s="10">
        <v>20</v>
      </c>
      <c r="AG90" s="10">
        <v>4</v>
      </c>
      <c r="AH90" s="10">
        <v>3</v>
      </c>
      <c r="AI90" s="10">
        <v>4</v>
      </c>
      <c r="AJ90" s="10">
        <f t="shared" si="84"/>
        <v>-3</v>
      </c>
      <c r="AK90" s="10">
        <f>IF(C90=0,AD90-K90,K90-AD90)</f>
        <v>6</v>
      </c>
      <c r="AL90" s="10">
        <f t="shared" si="76"/>
        <v>6</v>
      </c>
      <c r="AM90" s="10">
        <f>IF(C90=0,AG90-N90,N90-AG90)</f>
        <v>1</v>
      </c>
      <c r="AN90" s="10">
        <f t="shared" si="77"/>
        <v>1</v>
      </c>
      <c r="AO90" s="10">
        <f>IF(C90=0,AF90-M90,M90-AF90)</f>
        <v>30</v>
      </c>
      <c r="AP90" s="10">
        <f>IF(C90=0,AA90-H90,H90-AA90)</f>
        <v>2</v>
      </c>
      <c r="AQ90" s="10">
        <f t="shared" si="61"/>
        <v>-1.61</v>
      </c>
      <c r="AR90" s="10">
        <f t="shared" si="83"/>
        <v>-0.79</v>
      </c>
      <c r="AS90" s="10">
        <f t="shared" si="85"/>
        <v>-1.65</v>
      </c>
      <c r="AT90" s="10">
        <f t="shared" si="86"/>
        <v>-1.04</v>
      </c>
      <c r="AU90" s="10">
        <f t="shared" si="87"/>
        <v>-1.12</v>
      </c>
      <c r="AV90" s="10">
        <f t="shared" si="88"/>
        <v>-1.25</v>
      </c>
      <c r="AW90" s="10">
        <f t="shared" si="78"/>
        <v>-1.17</v>
      </c>
      <c r="AX90" s="10">
        <v>1</v>
      </c>
      <c r="AY90" s="10">
        <v>3</v>
      </c>
      <c r="AZ90" s="10">
        <v>25</v>
      </c>
      <c r="BA90" s="10">
        <v>1</v>
      </c>
      <c r="BB90" s="11">
        <v>2</v>
      </c>
      <c r="BC90" s="10">
        <v>50</v>
      </c>
      <c r="BD90" s="10">
        <v>2</v>
      </c>
      <c r="BE90" s="10">
        <v>50</v>
      </c>
      <c r="BF90" s="10">
        <v>2</v>
      </c>
      <c r="BG90" s="2">
        <f t="shared" si="67"/>
        <v>-1</v>
      </c>
      <c r="BH90" s="10">
        <f>IF(V90=0,BA90-AD90,AD90-BA90)</f>
        <v>0</v>
      </c>
      <c r="BI90" s="10">
        <f t="shared" si="79"/>
        <v>0</v>
      </c>
      <c r="BJ90" s="10">
        <f>IF(V90=0,BD90-AG90,AG90-BD90)</f>
        <v>2</v>
      </c>
      <c r="BK90" s="10">
        <f t="shared" si="80"/>
        <v>2</v>
      </c>
      <c r="BL90" s="10">
        <f>IF(V90=0,BC90-AF90,AF90-BC90)</f>
        <v>-30</v>
      </c>
      <c r="BM90" s="10">
        <f>IF(V90=0,AX90-AA90,AA90-AX90)</f>
        <v>0</v>
      </c>
      <c r="BN90" s="10">
        <f t="shared" si="68"/>
        <v>-1.04</v>
      </c>
      <c r="BO90" s="10">
        <f t="shared" si="69"/>
        <v>-0.88</v>
      </c>
      <c r="BP90" s="10">
        <f t="shared" si="70"/>
        <v>-0.91</v>
      </c>
      <c r="BQ90" s="10">
        <f t="shared" si="71"/>
        <v>-1.22</v>
      </c>
      <c r="BR90" s="10">
        <f t="shared" si="72"/>
        <v>-1.47</v>
      </c>
      <c r="BS90" s="10">
        <f t="shared" si="73"/>
        <v>-0.12</v>
      </c>
      <c r="BT90" s="10">
        <f t="shared" si="81"/>
        <v>-0.92</v>
      </c>
      <c r="BU90" s="5">
        <f>IF(C90=0,PERCENTRANK(CU:CU,CS90),PERCENTRANK(CT:CT,CS90))</f>
        <v>0.37</v>
      </c>
      <c r="BV90" s="5">
        <f>IF(C90=0,PERCENTRANK(SVO!A:A,CS90),PERCENTRANK(SVO!B:B,CS90))</f>
        <v>0.243</v>
      </c>
      <c r="BW90" s="10">
        <v>3</v>
      </c>
      <c r="BX90" s="10">
        <v>3</v>
      </c>
      <c r="BY90" s="10">
        <v>4</v>
      </c>
      <c r="BZ90" s="10">
        <v>4</v>
      </c>
      <c r="CA90" s="10">
        <v>2</v>
      </c>
      <c r="CB90" s="10">
        <v>2</v>
      </c>
      <c r="CC90" s="10">
        <v>4</v>
      </c>
      <c r="CD90" s="10">
        <v>2</v>
      </c>
      <c r="CE90" s="10">
        <v>2</v>
      </c>
      <c r="CF90" s="10">
        <v>4</v>
      </c>
      <c r="CG90" s="10">
        <v>2</v>
      </c>
      <c r="CH90" s="10">
        <v>3</v>
      </c>
      <c r="CI90" s="10">
        <v>1</v>
      </c>
      <c r="CJ90" s="10">
        <v>2</v>
      </c>
      <c r="CK90" s="10">
        <v>1</v>
      </c>
      <c r="CL90" s="10">
        <v>1</v>
      </c>
      <c r="CM90" s="10">
        <v>3</v>
      </c>
      <c r="CN90" s="10">
        <v>1</v>
      </c>
      <c r="CO90" s="16">
        <f t="shared" si="82"/>
        <v>2.4444444444444446</v>
      </c>
      <c r="CP90" s="16">
        <f t="shared" si="74"/>
        <v>2.625</v>
      </c>
      <c r="CQ90" s="5">
        <v>11.956054</v>
      </c>
      <c r="CR90" s="5">
        <v>1.9796914060924413</v>
      </c>
      <c r="CS90" s="5">
        <f>D90+(1-(CQ90/110.72))</f>
        <v>1.8920154082369942</v>
      </c>
      <c r="CT90" s="5">
        <f>IF(C90=1,CS90,"")</f>
        <v>1.8920154082369942</v>
      </c>
      <c r="CU90" s="5">
        <f>IF(C90=0,CS90,"")</f>
      </c>
      <c r="CV90" s="6">
        <v>1</v>
      </c>
      <c r="CW90" s="5">
        <v>40</v>
      </c>
      <c r="CX90" s="5">
        <v>1.9348270435705686</v>
      </c>
      <c r="CY90" s="5">
        <f>IF(ISBLANK(BA90),"",BA90-D90)</f>
        <v>0</v>
      </c>
      <c r="CZ90" s="2">
        <f>BC90-(BU90*100)</f>
        <v>13</v>
      </c>
    </row>
    <row r="91" spans="1:104" ht="15">
      <c r="A91" s="14">
        <v>37428.4375</v>
      </c>
      <c r="B91" s="10">
        <v>233</v>
      </c>
      <c r="C91" s="10">
        <v>1</v>
      </c>
      <c r="D91" s="10">
        <v>0</v>
      </c>
      <c r="E91" s="10">
        <v>0.5</v>
      </c>
      <c r="F91" s="10">
        <v>1</v>
      </c>
      <c r="G91" s="12">
        <v>5</v>
      </c>
      <c r="H91" s="10">
        <v>2</v>
      </c>
      <c r="I91" s="10">
        <v>3</v>
      </c>
      <c r="J91" s="10">
        <v>25</v>
      </c>
      <c r="K91" s="10">
        <v>5</v>
      </c>
      <c r="L91" s="10">
        <v>3</v>
      </c>
      <c r="M91" s="10">
        <v>50</v>
      </c>
      <c r="N91" s="10">
        <v>5</v>
      </c>
      <c r="O91" s="10">
        <v>50</v>
      </c>
      <c r="P91" s="10">
        <v>5</v>
      </c>
      <c r="Q91" s="10">
        <f t="shared" si="54"/>
        <v>0</v>
      </c>
      <c r="R91" s="10">
        <f t="shared" si="55"/>
        <v>-0.31</v>
      </c>
      <c r="S91" s="10">
        <f t="shared" si="56"/>
        <v>-0.2</v>
      </c>
      <c r="T91" s="10">
        <f t="shared" si="57"/>
        <v>-1.4</v>
      </c>
      <c r="U91" s="10">
        <f t="shared" si="58"/>
        <v>-1.98</v>
      </c>
      <c r="V91" s="10">
        <f t="shared" si="59"/>
        <v>-1.35</v>
      </c>
      <c r="W91" s="10">
        <f t="shared" si="60"/>
        <v>-0.6</v>
      </c>
      <c r="X91" s="10">
        <f t="shared" si="75"/>
        <v>-1.11</v>
      </c>
      <c r="Y91" s="10">
        <v>0</v>
      </c>
      <c r="Z91" s="10">
        <v>0.5</v>
      </c>
      <c r="AA91" s="10">
        <v>1</v>
      </c>
      <c r="AB91" s="10">
        <v>1</v>
      </c>
      <c r="AC91" s="10">
        <v>25</v>
      </c>
      <c r="AD91" s="10">
        <v>1</v>
      </c>
      <c r="AE91" s="10">
        <v>1</v>
      </c>
      <c r="AF91" s="10">
        <v>50</v>
      </c>
      <c r="AG91" s="10">
        <v>3</v>
      </c>
      <c r="AH91" s="10">
        <v>50</v>
      </c>
      <c r="AI91" s="10">
        <v>3</v>
      </c>
      <c r="AJ91" s="10">
        <f t="shared" si="84"/>
        <v>-2</v>
      </c>
      <c r="AK91" s="10">
        <f>IF(C91=0,AD91-K91,K91-AD91)</f>
        <v>4</v>
      </c>
      <c r="AL91" s="10">
        <f t="shared" si="76"/>
        <v>4</v>
      </c>
      <c r="AM91" s="10">
        <f>IF(C91=0,AG91-N91,N91-AG91)</f>
        <v>2</v>
      </c>
      <c r="AN91" s="10">
        <f t="shared" si="77"/>
        <v>2</v>
      </c>
      <c r="AO91" s="10">
        <f>IF(C91=0,AF91-M91,M91-AF91)</f>
        <v>0</v>
      </c>
      <c r="AP91" s="10">
        <f>IF(C91=0,AA91-H91,H91-AA91)</f>
        <v>1</v>
      </c>
      <c r="AQ91" s="10">
        <f t="shared" si="61"/>
        <v>-1.04</v>
      </c>
      <c r="AR91" s="10">
        <f t="shared" si="83"/>
        <v>-0.79</v>
      </c>
      <c r="AS91" s="10">
        <f t="shared" si="85"/>
        <v>-1.65</v>
      </c>
      <c r="AT91" s="10">
        <f t="shared" si="86"/>
        <v>-1.04</v>
      </c>
      <c r="AU91" s="10">
        <f t="shared" si="87"/>
        <v>-1.68</v>
      </c>
      <c r="AV91" s="10">
        <f t="shared" si="88"/>
        <v>-0.07</v>
      </c>
      <c r="AW91" s="10">
        <f t="shared" si="78"/>
        <v>-1.05</v>
      </c>
      <c r="AX91" s="10">
        <v>1</v>
      </c>
      <c r="AY91" s="10">
        <v>1</v>
      </c>
      <c r="AZ91" s="10">
        <v>25</v>
      </c>
      <c r="BA91" s="10">
        <v>1</v>
      </c>
      <c r="BB91" s="11">
        <v>2</v>
      </c>
      <c r="BC91" s="10">
        <v>30</v>
      </c>
      <c r="BD91" s="10">
        <v>2</v>
      </c>
      <c r="BE91" s="10">
        <v>30</v>
      </c>
      <c r="BF91" s="10">
        <v>2</v>
      </c>
      <c r="BG91" s="2">
        <f t="shared" si="67"/>
        <v>-1</v>
      </c>
      <c r="BH91" s="10">
        <f>IF(V91=0,BA91-AD91,AD91-BA91)</f>
        <v>0</v>
      </c>
      <c r="BI91" s="10">
        <f t="shared" si="79"/>
        <v>0</v>
      </c>
      <c r="BJ91" s="10">
        <f>IF(V91=0,BD91-AG91,AG91-BD91)</f>
        <v>1</v>
      </c>
      <c r="BK91" s="10">
        <f t="shared" si="80"/>
        <v>1</v>
      </c>
      <c r="BL91" s="10">
        <f>IF(V91=0,BC91-AF91,AF91-BC91)</f>
        <v>20</v>
      </c>
      <c r="BM91" s="10">
        <f>IF(V91=0,AX91-AA91,AA91-AX91)</f>
        <v>0</v>
      </c>
      <c r="BN91" s="10">
        <f t="shared" si="68"/>
        <v>-1.04</v>
      </c>
      <c r="BO91" s="10">
        <f t="shared" si="69"/>
        <v>-0.88</v>
      </c>
      <c r="BP91" s="10">
        <f t="shared" si="70"/>
        <v>-2.06</v>
      </c>
      <c r="BQ91" s="10">
        <f t="shared" si="71"/>
        <v>-1.22</v>
      </c>
      <c r="BR91" s="10">
        <f t="shared" si="72"/>
        <v>-1.47</v>
      </c>
      <c r="BS91" s="10">
        <f t="shared" si="73"/>
        <v>-0.88</v>
      </c>
      <c r="BT91" s="10">
        <f t="shared" si="81"/>
        <v>-1.3</v>
      </c>
      <c r="BU91" s="5">
        <f>IF(C91=0,PERCENTRANK(CU:CU,CS91),PERCENTRANK(CT:CT,CS91))</f>
        <v>0.112</v>
      </c>
      <c r="BV91" s="5">
        <f>IF(C91=0,PERCENTRANK(SVO!A:A,CS91),PERCENTRANK(SVO!B:B,CS91))</f>
        <v>0.073</v>
      </c>
      <c r="BW91" s="10">
        <v>4</v>
      </c>
      <c r="BX91" s="10">
        <v>2</v>
      </c>
      <c r="BY91" s="10">
        <v>2</v>
      </c>
      <c r="BZ91" s="10">
        <v>1</v>
      </c>
      <c r="CA91" s="10">
        <v>2</v>
      </c>
      <c r="CB91" s="10">
        <v>2</v>
      </c>
      <c r="CC91" s="10">
        <v>2</v>
      </c>
      <c r="CD91" s="10">
        <v>2</v>
      </c>
      <c r="CE91" s="10">
        <v>2</v>
      </c>
      <c r="CF91" s="10">
        <v>2</v>
      </c>
      <c r="CG91" s="10">
        <v>1</v>
      </c>
      <c r="CH91" s="10">
        <v>2</v>
      </c>
      <c r="CI91" s="10">
        <v>1</v>
      </c>
      <c r="CJ91" s="10">
        <v>5</v>
      </c>
      <c r="CK91" s="10">
        <v>1</v>
      </c>
      <c r="CL91" s="10">
        <v>2</v>
      </c>
      <c r="CM91" s="10">
        <v>2</v>
      </c>
      <c r="CN91" s="10">
        <v>1</v>
      </c>
      <c r="CO91" s="16">
        <f t="shared" si="82"/>
        <v>1.5555555555555556</v>
      </c>
      <c r="CP91" s="16">
        <f t="shared" si="74"/>
        <v>2.5</v>
      </c>
      <c r="CQ91" s="5">
        <v>11.781054</v>
      </c>
      <c r="CR91" s="5">
        <v>0.9799886616864544</v>
      </c>
      <c r="CS91" s="5">
        <f>D91+(1-(CQ91/110.72))</f>
        <v>0.8935959718208093</v>
      </c>
      <c r="CT91" s="5">
        <f>IF(C91=1,CS91,"")</f>
        <v>0.8935959718208093</v>
      </c>
      <c r="CU91" s="5">
        <f>IF(C91=0,CS91,"")</f>
      </c>
      <c r="CV91" s="6">
        <v>1</v>
      </c>
      <c r="CW91" s="5">
        <v>31</v>
      </c>
      <c r="CX91" s="5">
        <v>0.8901166325002744</v>
      </c>
      <c r="CY91" s="5">
        <f>IF(ISBLANK(BA91),"",BA91-D91)</f>
        <v>1</v>
      </c>
      <c r="CZ91" s="2">
        <f>BC91-(BU91*100)</f>
        <v>18.799999999999997</v>
      </c>
    </row>
    <row r="92" spans="1:104" ht="15">
      <c r="A92" s="14">
        <v>37428.4375</v>
      </c>
      <c r="B92" s="10">
        <v>234</v>
      </c>
      <c r="C92" s="10">
        <v>1</v>
      </c>
      <c r="D92" s="10">
        <v>0</v>
      </c>
      <c r="E92" s="10"/>
      <c r="F92" s="10">
        <v>0</v>
      </c>
      <c r="G92" s="12">
        <v>4</v>
      </c>
      <c r="H92" s="10">
        <v>2</v>
      </c>
      <c r="I92" s="10">
        <v>5</v>
      </c>
      <c r="J92" s="10">
        <v>50</v>
      </c>
      <c r="K92" s="10">
        <v>6</v>
      </c>
      <c r="L92" s="10">
        <v>4</v>
      </c>
      <c r="M92" s="10">
        <v>60</v>
      </c>
      <c r="N92" s="10">
        <v>5</v>
      </c>
      <c r="O92" s="10">
        <v>50</v>
      </c>
      <c r="P92" s="10">
        <v>5</v>
      </c>
      <c r="Q92" s="10">
        <f t="shared" si="54"/>
        <v>1</v>
      </c>
      <c r="R92" s="10">
        <f t="shared" si="55"/>
        <v>0.22</v>
      </c>
      <c r="S92" s="10">
        <f t="shared" si="56"/>
        <v>-0.2</v>
      </c>
      <c r="T92" s="10">
        <f t="shared" si="57"/>
        <v>0.15</v>
      </c>
      <c r="U92" s="10">
        <f t="shared" si="58"/>
        <v>-0.67</v>
      </c>
      <c r="V92" s="10">
        <f t="shared" si="59"/>
        <v>-0.53</v>
      </c>
      <c r="W92" s="10">
        <f t="shared" si="60"/>
        <v>-0.07</v>
      </c>
      <c r="X92" s="10">
        <f t="shared" si="75"/>
        <v>-0.26</v>
      </c>
      <c r="Y92" s="10">
        <v>0</v>
      </c>
      <c r="Z92" s="10">
        <v>0</v>
      </c>
      <c r="AA92" s="10">
        <v>0</v>
      </c>
      <c r="AB92" s="10">
        <v>2</v>
      </c>
      <c r="AC92" s="10">
        <v>25</v>
      </c>
      <c r="AD92" s="10">
        <v>2</v>
      </c>
      <c r="AE92" s="10">
        <v>2</v>
      </c>
      <c r="AF92" s="10">
        <v>40</v>
      </c>
      <c r="AG92" s="10">
        <v>3</v>
      </c>
      <c r="AH92" s="10">
        <v>50</v>
      </c>
      <c r="AI92" s="10">
        <v>2</v>
      </c>
      <c r="AJ92" s="10">
        <f t="shared" si="84"/>
        <v>-1</v>
      </c>
      <c r="AK92" s="10">
        <f>IF(C92=0,AD92-K92,K92-AD92)</f>
        <v>4</v>
      </c>
      <c r="AL92" s="10">
        <f t="shared" si="76"/>
        <v>4</v>
      </c>
      <c r="AM92" s="10">
        <f>IF(C92=0,AG92-N92,N92-AG92)</f>
        <v>2</v>
      </c>
      <c r="AN92" s="10">
        <f t="shared" si="77"/>
        <v>2</v>
      </c>
      <c r="AO92" s="10">
        <f>IF(C92=0,AF92-M92,M92-AF92)</f>
        <v>20</v>
      </c>
      <c r="AP92" s="10">
        <f>IF(C92=0,AA92-H92,H92-AA92)</f>
        <v>2</v>
      </c>
      <c r="AQ92" s="10">
        <f t="shared" si="61"/>
        <v>-0.47</v>
      </c>
      <c r="AR92" s="10">
        <f t="shared" si="83"/>
        <v>-1.52</v>
      </c>
      <c r="AS92" s="10">
        <f t="shared" si="85"/>
        <v>-1.12</v>
      </c>
      <c r="AT92" s="10">
        <f t="shared" si="86"/>
        <v>-1.04</v>
      </c>
      <c r="AU92" s="10">
        <f t="shared" si="87"/>
        <v>-1.12</v>
      </c>
      <c r="AV92" s="10">
        <f t="shared" si="88"/>
        <v>-0.46</v>
      </c>
      <c r="AW92" s="10">
        <f t="shared" si="78"/>
        <v>-1.05</v>
      </c>
      <c r="AX92" s="10">
        <v>0</v>
      </c>
      <c r="AY92" s="10">
        <v>3</v>
      </c>
      <c r="AZ92" s="10">
        <v>25</v>
      </c>
      <c r="BA92" s="10">
        <v>1</v>
      </c>
      <c r="BB92" s="11">
        <v>2</v>
      </c>
      <c r="BC92" s="10">
        <v>40</v>
      </c>
      <c r="BD92" s="10">
        <v>2</v>
      </c>
      <c r="BE92" s="10">
        <v>50</v>
      </c>
      <c r="BF92" s="10">
        <v>1.5</v>
      </c>
      <c r="BG92" s="2">
        <f t="shared" si="67"/>
        <v>-1</v>
      </c>
      <c r="BH92" s="10">
        <f>IF(V92=0,BA92-AD92,AD92-BA92)</f>
        <v>1</v>
      </c>
      <c r="BI92" s="10">
        <f t="shared" si="79"/>
        <v>1</v>
      </c>
      <c r="BJ92" s="10">
        <f>IF(V92=0,BD92-AG92,AG92-BD92)</f>
        <v>1</v>
      </c>
      <c r="BK92" s="10">
        <f t="shared" si="80"/>
        <v>1</v>
      </c>
      <c r="BL92" s="10">
        <f>IF(V92=0,BC92-AF92,AF92-BC92)</f>
        <v>0</v>
      </c>
      <c r="BM92" s="10">
        <f>IF(V92=0,AX92-AA92,AA92-AX92)</f>
        <v>0</v>
      </c>
      <c r="BN92" s="10">
        <f t="shared" si="68"/>
        <v>-1.04</v>
      </c>
      <c r="BO92" s="10">
        <f t="shared" si="69"/>
        <v>-1.61</v>
      </c>
      <c r="BP92" s="10">
        <f t="shared" si="70"/>
        <v>-0.91</v>
      </c>
      <c r="BQ92" s="10">
        <f t="shared" si="71"/>
        <v>-1.22</v>
      </c>
      <c r="BR92" s="10">
        <f t="shared" si="72"/>
        <v>-1.47</v>
      </c>
      <c r="BS92" s="10">
        <f t="shared" si="73"/>
        <v>-0.5</v>
      </c>
      <c r="BT92" s="10">
        <f t="shared" si="81"/>
        <v>-1.14</v>
      </c>
      <c r="BU92" s="5">
        <f>IF(C92=0,PERCENTRANK(CU:CU,CS92),PERCENTRANK(CT:CT,CS92))</f>
        <v>0.016</v>
      </c>
      <c r="BV92" s="5">
        <v>0</v>
      </c>
      <c r="BW92" s="10">
        <v>3</v>
      </c>
      <c r="BX92" s="10">
        <v>1</v>
      </c>
      <c r="BY92" s="10">
        <v>1</v>
      </c>
      <c r="BZ92" s="10">
        <v>1</v>
      </c>
      <c r="CA92" s="10">
        <v>1</v>
      </c>
      <c r="CB92" s="10">
        <v>1</v>
      </c>
      <c r="CC92" s="10">
        <v>1</v>
      </c>
      <c r="CD92" s="10">
        <v>2</v>
      </c>
      <c r="CE92" s="10">
        <v>1</v>
      </c>
      <c r="CF92" s="10">
        <v>1</v>
      </c>
      <c r="CG92" s="10">
        <v>1</v>
      </c>
      <c r="CH92" s="10">
        <v>3</v>
      </c>
      <c r="CI92" s="10">
        <v>1</v>
      </c>
      <c r="CJ92" s="10">
        <v>1</v>
      </c>
      <c r="CK92" s="10"/>
      <c r="CL92" s="10">
        <v>1</v>
      </c>
      <c r="CM92" s="10">
        <v>3</v>
      </c>
      <c r="CN92" s="10">
        <v>1</v>
      </c>
      <c r="CO92" s="16">
        <f t="shared" si="82"/>
        <v>1</v>
      </c>
      <c r="CP92" s="16">
        <f t="shared" si="74"/>
        <v>1.875</v>
      </c>
      <c r="CQ92" s="5">
        <v>12.281054</v>
      </c>
      <c r="CR92" s="5">
        <v>0.979139359989274</v>
      </c>
      <c r="CS92" s="5">
        <f>D92+(1-(CQ92/110.72))</f>
        <v>0.8890800758670521</v>
      </c>
      <c r="CT92" s="5">
        <f>IF(C92=1,CS92,"")</f>
        <v>0.8890800758670521</v>
      </c>
      <c r="CU92" s="5">
        <f>IF(C92=0,CS92,"")</f>
      </c>
      <c r="CV92" s="6">
        <v>0</v>
      </c>
      <c r="CW92" s="5">
        <v>65</v>
      </c>
      <c r="CX92" s="5">
        <v>1.6623764603006548</v>
      </c>
      <c r="CY92" s="5">
        <f>IF(ISBLANK(BA92),"",BA92-D92)</f>
        <v>1</v>
      </c>
      <c r="CZ92" s="2">
        <f>BC92-(BU92*100)</f>
        <v>38.4</v>
      </c>
    </row>
    <row r="93" spans="1:104" ht="15">
      <c r="A93" s="14">
        <v>37428.4375</v>
      </c>
      <c r="B93" s="10">
        <v>235</v>
      </c>
      <c r="C93" s="10">
        <v>1</v>
      </c>
      <c r="D93" s="10">
        <v>3</v>
      </c>
      <c r="E93" s="10">
        <v>4</v>
      </c>
      <c r="F93" s="10">
        <v>4</v>
      </c>
      <c r="G93" s="12">
        <v>8</v>
      </c>
      <c r="H93" s="10">
        <v>4</v>
      </c>
      <c r="I93" s="10">
        <v>4</v>
      </c>
      <c r="J93" s="10">
        <v>75</v>
      </c>
      <c r="K93" s="10">
        <v>5</v>
      </c>
      <c r="L93" s="10">
        <v>5</v>
      </c>
      <c r="M93" s="10">
        <v>50</v>
      </c>
      <c r="N93" s="10">
        <v>4</v>
      </c>
      <c r="O93" s="10">
        <v>40</v>
      </c>
      <c r="P93" s="10">
        <v>3</v>
      </c>
      <c r="Q93" s="10">
        <f t="shared" si="54"/>
        <v>1</v>
      </c>
      <c r="R93" s="10">
        <f t="shared" si="55"/>
        <v>0.22</v>
      </c>
      <c r="S93" s="10">
        <f t="shared" si="56"/>
        <v>1.43</v>
      </c>
      <c r="T93" s="10">
        <f t="shared" si="57"/>
        <v>-0.63</v>
      </c>
      <c r="U93" s="10">
        <f t="shared" si="58"/>
        <v>0.65</v>
      </c>
      <c r="V93" s="10">
        <f t="shared" si="59"/>
        <v>0.29</v>
      </c>
      <c r="W93" s="10">
        <f t="shared" si="60"/>
        <v>-0.6</v>
      </c>
      <c r="X93" s="10">
        <f t="shared" si="75"/>
        <v>0.23</v>
      </c>
      <c r="Y93" s="10">
        <v>3</v>
      </c>
      <c r="Z93" s="10">
        <v>4</v>
      </c>
      <c r="AA93" s="10">
        <v>4</v>
      </c>
      <c r="AB93" s="10">
        <v>5</v>
      </c>
      <c r="AC93" s="10">
        <v>75</v>
      </c>
      <c r="AD93" s="10">
        <v>4</v>
      </c>
      <c r="AE93" s="10">
        <v>6</v>
      </c>
      <c r="AF93" s="10">
        <v>50</v>
      </c>
      <c r="AG93" s="10">
        <v>3</v>
      </c>
      <c r="AH93" s="10">
        <v>40</v>
      </c>
      <c r="AI93" s="10">
        <v>3</v>
      </c>
      <c r="AJ93" s="10">
        <f t="shared" si="84"/>
        <v>1</v>
      </c>
      <c r="AK93" s="10">
        <f>IF(C93=0,AD93-K93,K93-AD93)</f>
        <v>1</v>
      </c>
      <c r="AL93" s="10">
        <f t="shared" si="76"/>
        <v>1</v>
      </c>
      <c r="AM93" s="10">
        <f>IF(C93=0,AG93-N93,N93-AG93)</f>
        <v>1</v>
      </c>
      <c r="AN93" s="10">
        <f t="shared" si="77"/>
        <v>1</v>
      </c>
      <c r="AO93" s="10">
        <f>IF(C93=0,AF93-M93,M93-AF93)</f>
        <v>0</v>
      </c>
      <c r="AP93" s="10">
        <f>IF(C93=0,AA93-H93,H93-AA93)</f>
        <v>0</v>
      </c>
      <c r="AQ93" s="10">
        <f t="shared" si="61"/>
        <v>0.66</v>
      </c>
      <c r="AR93" s="10">
        <f t="shared" si="83"/>
        <v>1.41</v>
      </c>
      <c r="AS93" s="10">
        <f t="shared" si="85"/>
        <v>0.45</v>
      </c>
      <c r="AT93" s="10">
        <f t="shared" si="86"/>
        <v>0.77</v>
      </c>
      <c r="AU93" s="10">
        <f t="shared" si="87"/>
        <v>1.14</v>
      </c>
      <c r="AV93" s="10">
        <f t="shared" si="88"/>
        <v>-0.07</v>
      </c>
      <c r="AW93" s="10">
        <f t="shared" si="78"/>
        <v>0.74</v>
      </c>
      <c r="AX93" s="10">
        <v>4</v>
      </c>
      <c r="AY93" s="10">
        <v>6</v>
      </c>
      <c r="AZ93" s="10">
        <v>100</v>
      </c>
      <c r="BA93" s="10">
        <v>4</v>
      </c>
      <c r="BB93" s="11">
        <v>7</v>
      </c>
      <c r="BC93" s="10">
        <v>70</v>
      </c>
      <c r="BD93" s="10">
        <v>3</v>
      </c>
      <c r="BE93" s="10">
        <v>60</v>
      </c>
      <c r="BF93" s="10">
        <v>2</v>
      </c>
      <c r="BG93" s="2">
        <f t="shared" si="67"/>
        <v>1</v>
      </c>
      <c r="BH93" s="10">
        <f>IF(V93=0,BA93-AD93,AD93-BA93)</f>
        <v>0</v>
      </c>
      <c r="BI93" s="10">
        <f t="shared" si="79"/>
        <v>0</v>
      </c>
      <c r="BJ93" s="10">
        <f>IF(V93=0,BD93-AG93,AG93-BD93)</f>
        <v>0</v>
      </c>
      <c r="BK93" s="10">
        <f t="shared" si="80"/>
        <v>0</v>
      </c>
      <c r="BL93" s="10">
        <f>IF(V93=0,BC93-AF93,AF93-BC93)</f>
        <v>-20</v>
      </c>
      <c r="BM93" s="10">
        <f>IF(V93=0,AX93-AA93,AA93-AX93)</f>
        <v>0</v>
      </c>
      <c r="BN93" s="10">
        <f t="shared" si="68"/>
        <v>0.75</v>
      </c>
      <c r="BO93" s="10">
        <f t="shared" si="69"/>
        <v>1.31</v>
      </c>
      <c r="BP93" s="10">
        <f t="shared" si="70"/>
        <v>0.83</v>
      </c>
      <c r="BQ93" s="10">
        <f t="shared" si="71"/>
        <v>1.66</v>
      </c>
      <c r="BR93" s="10">
        <f t="shared" si="72"/>
        <v>1.69</v>
      </c>
      <c r="BS93" s="10">
        <f t="shared" si="73"/>
        <v>0.63</v>
      </c>
      <c r="BT93" s="10">
        <f t="shared" si="81"/>
        <v>1.22</v>
      </c>
      <c r="BU93" s="5">
        <f>IF(C93=0,PERCENTRANK(CU:CU,CS93),PERCENTRANK(CT:CT,CS93))</f>
        <v>0.854</v>
      </c>
      <c r="BV93" s="5">
        <f>IF(C93=0,PERCENTRANK(SVO!A:A,CS93),PERCENTRANK(SVO!B:B,CS93))</f>
        <v>0.929</v>
      </c>
      <c r="BW93" s="10">
        <v>3</v>
      </c>
      <c r="BX93" s="10">
        <v>1</v>
      </c>
      <c r="BY93" s="10">
        <v>1</v>
      </c>
      <c r="BZ93" s="10">
        <v>3</v>
      </c>
      <c r="CA93" s="10">
        <v>3</v>
      </c>
      <c r="CB93" s="10">
        <v>1</v>
      </c>
      <c r="CC93" s="10">
        <v>1</v>
      </c>
      <c r="CD93" s="10">
        <v>2</v>
      </c>
      <c r="CE93" s="10">
        <v>3</v>
      </c>
      <c r="CF93" s="10">
        <v>1</v>
      </c>
      <c r="CG93" s="10">
        <v>1</v>
      </c>
      <c r="CH93" s="10">
        <v>2</v>
      </c>
      <c r="CI93" s="10">
        <v>1</v>
      </c>
      <c r="CJ93" s="10">
        <v>3</v>
      </c>
      <c r="CK93" s="10">
        <v>1</v>
      </c>
      <c r="CL93" s="10">
        <v>1</v>
      </c>
      <c r="CM93" s="10">
        <v>2</v>
      </c>
      <c r="CN93" s="10">
        <v>1</v>
      </c>
      <c r="CO93" s="16">
        <f t="shared" si="82"/>
        <v>1</v>
      </c>
      <c r="CP93" s="16">
        <f t="shared" si="74"/>
        <v>2.625</v>
      </c>
      <c r="CQ93" s="5">
        <v>8.281054</v>
      </c>
      <c r="CR93" s="5">
        <v>3.9859337735667166</v>
      </c>
      <c r="CS93" s="5">
        <f>D93+(1-(CQ93/110.72))</f>
        <v>3.92520724349711</v>
      </c>
      <c r="CT93" s="5">
        <f>IF(C93=1,CS93,"")</f>
        <v>3.92520724349711</v>
      </c>
      <c r="CU93" s="5">
        <f>IF(C93=0,CS93,"")</f>
      </c>
      <c r="CV93" s="6">
        <v>1</v>
      </c>
      <c r="CW93" s="5">
        <v>4</v>
      </c>
      <c r="CX93" s="5">
        <v>0.9437780768178747</v>
      </c>
      <c r="CY93" s="5">
        <f>IF(ISBLANK(BA93),"",BA93-D93)</f>
        <v>1</v>
      </c>
      <c r="CZ93" s="2">
        <f>BC93-(BU93*100)</f>
        <v>-15.399999999999991</v>
      </c>
    </row>
    <row r="94" spans="1:104" ht="15">
      <c r="A94" s="14">
        <v>37428.4375</v>
      </c>
      <c r="B94" s="10">
        <v>236</v>
      </c>
      <c r="C94" s="10">
        <v>1</v>
      </c>
      <c r="D94" s="10">
        <v>1</v>
      </c>
      <c r="E94" s="10">
        <v>16</v>
      </c>
      <c r="F94" s="10">
        <v>2</v>
      </c>
      <c r="G94" s="12">
        <v>2</v>
      </c>
      <c r="H94" s="10">
        <v>2</v>
      </c>
      <c r="I94" s="10">
        <v>4</v>
      </c>
      <c r="J94" s="10">
        <v>50</v>
      </c>
      <c r="K94" s="10">
        <v>5</v>
      </c>
      <c r="L94" s="10">
        <v>4</v>
      </c>
      <c r="M94" s="10">
        <v>50</v>
      </c>
      <c r="N94" s="10">
        <v>7</v>
      </c>
      <c r="O94" s="10">
        <v>70</v>
      </c>
      <c r="P94" s="10">
        <v>4</v>
      </c>
      <c r="Q94" s="10">
        <f t="shared" si="54"/>
        <v>-2</v>
      </c>
      <c r="R94" s="10">
        <f t="shared" si="55"/>
        <v>-1.37</v>
      </c>
      <c r="S94" s="10">
        <f t="shared" si="56"/>
        <v>-0.2</v>
      </c>
      <c r="T94" s="10">
        <f t="shared" si="57"/>
        <v>-0.63</v>
      </c>
      <c r="U94" s="10">
        <f t="shared" si="58"/>
        <v>-0.67</v>
      </c>
      <c r="V94" s="10">
        <f t="shared" si="59"/>
        <v>-0.53</v>
      </c>
      <c r="W94" s="10">
        <f t="shared" si="60"/>
        <v>-0.6</v>
      </c>
      <c r="X94" s="10">
        <f t="shared" si="75"/>
        <v>-0.53</v>
      </c>
      <c r="Y94" s="10">
        <v>1</v>
      </c>
      <c r="Z94" s="10">
        <v>16</v>
      </c>
      <c r="AA94" s="10">
        <v>2</v>
      </c>
      <c r="AB94" s="10">
        <v>2</v>
      </c>
      <c r="AC94" s="10">
        <v>25</v>
      </c>
      <c r="AD94" s="10">
        <v>4</v>
      </c>
      <c r="AE94" s="10">
        <v>2</v>
      </c>
      <c r="AF94" s="10">
        <v>25</v>
      </c>
      <c r="AG94" s="10">
        <v>6</v>
      </c>
      <c r="AH94" s="10">
        <v>60</v>
      </c>
      <c r="AI94" s="10">
        <v>2</v>
      </c>
      <c r="AJ94" s="10">
        <f t="shared" si="84"/>
        <v>-2</v>
      </c>
      <c r="AK94" s="10">
        <f>IF(C94=0,AD94-K94,K94-AD94)</f>
        <v>1</v>
      </c>
      <c r="AL94" s="10">
        <f t="shared" si="76"/>
        <v>1</v>
      </c>
      <c r="AM94" s="10">
        <f>IF(C94=0,AG94-N94,N94-AG94)</f>
        <v>1</v>
      </c>
      <c r="AN94" s="10">
        <f t="shared" si="77"/>
        <v>1</v>
      </c>
      <c r="AO94" s="10">
        <f>IF(C94=0,AF94-M94,M94-AF94)</f>
        <v>25</v>
      </c>
      <c r="AP94" s="10">
        <f>IF(C94=0,AA94-H94,H94-AA94)</f>
        <v>0</v>
      </c>
      <c r="AQ94" s="10">
        <f t="shared" si="61"/>
        <v>-1.04</v>
      </c>
      <c r="AR94" s="10">
        <f t="shared" si="83"/>
        <v>-0.05</v>
      </c>
      <c r="AS94" s="10">
        <f t="shared" si="85"/>
        <v>-1.12</v>
      </c>
      <c r="AT94" s="10">
        <f t="shared" si="86"/>
        <v>-1.04</v>
      </c>
      <c r="AU94" s="10">
        <f t="shared" si="87"/>
        <v>-1.12</v>
      </c>
      <c r="AV94" s="10">
        <f t="shared" si="88"/>
        <v>-1.05</v>
      </c>
      <c r="AW94" s="10">
        <f t="shared" si="78"/>
        <v>-0.88</v>
      </c>
      <c r="AX94" s="10">
        <v>2</v>
      </c>
      <c r="AY94" s="10">
        <v>4</v>
      </c>
      <c r="AZ94" s="10">
        <v>50</v>
      </c>
      <c r="BA94" s="10"/>
      <c r="BB94" s="11">
        <v>4</v>
      </c>
      <c r="BC94" s="10">
        <v>50</v>
      </c>
      <c r="BD94" s="10">
        <v>3</v>
      </c>
      <c r="BE94" s="10">
        <v>50</v>
      </c>
      <c r="BF94" s="10">
        <v>1</v>
      </c>
      <c r="BH94" s="10">
        <f>IF(V94=0,BA94-AD94,AD94-BA94)</f>
        <v>4</v>
      </c>
      <c r="BI94" s="10">
        <f t="shared" si="79"/>
        <v>4</v>
      </c>
      <c r="BJ94" s="10">
        <f>IF(V94=0,BD94-AG94,AG94-BD94)</f>
        <v>3</v>
      </c>
      <c r="BK94" s="10">
        <f t="shared" si="80"/>
        <v>3</v>
      </c>
      <c r="BL94" s="10">
        <f>IF(V94=0,BC94-AF94,AF94-BC94)</f>
        <v>-25</v>
      </c>
      <c r="BM94" s="10">
        <f>IF(V94=0,AX94-AA94,AA94-AX94)</f>
        <v>0</v>
      </c>
      <c r="BN94" s="10"/>
      <c r="BO94" s="10">
        <f t="shared" si="69"/>
        <v>-0.15</v>
      </c>
      <c r="BP94" s="10">
        <f t="shared" si="70"/>
        <v>-0.33</v>
      </c>
      <c r="BQ94" s="10">
        <f t="shared" si="71"/>
        <v>-0.26</v>
      </c>
      <c r="BR94" s="10">
        <f t="shared" si="72"/>
        <v>-0.2</v>
      </c>
      <c r="BS94" s="10">
        <f t="shared" si="73"/>
        <v>-0.12</v>
      </c>
      <c r="BT94" s="10">
        <f t="shared" si="81"/>
        <v>-0.21</v>
      </c>
      <c r="BU94" s="5">
        <f>IF(C94=0,PERCENTRANK(CU:CU,CS94),PERCENTRANK(CT:CT,CS94))</f>
        <v>0.516</v>
      </c>
      <c r="BV94" s="5">
        <f>IF(C94=0,PERCENTRANK(SVO!A:A,CS94),PERCENTRANK(SVO!B:B,CS94))</f>
        <v>0.448</v>
      </c>
      <c r="BW94" s="10">
        <v>2</v>
      </c>
      <c r="BX94" s="10">
        <v>4</v>
      </c>
      <c r="BY94" s="10">
        <v>4</v>
      </c>
      <c r="BZ94" s="10">
        <v>3</v>
      </c>
      <c r="CA94" s="10">
        <v>1</v>
      </c>
      <c r="CB94" s="10">
        <v>1</v>
      </c>
      <c r="CC94" s="10">
        <v>1</v>
      </c>
      <c r="CD94" s="10">
        <v>2</v>
      </c>
      <c r="CE94" s="10">
        <v>1</v>
      </c>
      <c r="CF94" s="10">
        <v>1</v>
      </c>
      <c r="CG94" s="10">
        <v>1</v>
      </c>
      <c r="CH94" s="10">
        <v>4</v>
      </c>
      <c r="CI94" s="10">
        <v>1</v>
      </c>
      <c r="CJ94" s="10">
        <v>4</v>
      </c>
      <c r="CK94" s="10">
        <v>1</v>
      </c>
      <c r="CL94" s="10">
        <v>1</v>
      </c>
      <c r="CM94" s="10">
        <v>3</v>
      </c>
      <c r="CN94" s="10">
        <v>1</v>
      </c>
      <c r="CO94" s="16">
        <f t="shared" si="82"/>
        <v>1.6666666666666667</v>
      </c>
      <c r="CP94" s="16">
        <f t="shared" si="74"/>
        <v>2.5</v>
      </c>
      <c r="CQ94" s="5">
        <v>3.7189460000000008</v>
      </c>
      <c r="CR94" s="5">
        <v>1.9936829857009561</v>
      </c>
      <c r="CS94" s="5">
        <f>D94+(1-(CQ94/110.72))</f>
        <v>1.9664112536127167</v>
      </c>
      <c r="CT94" s="5">
        <f>IF(C94=1,CS94,"")</f>
        <v>1.9664112536127167</v>
      </c>
      <c r="CU94" s="5">
        <f>IF(C94=0,CS94,"")</f>
      </c>
      <c r="CV94" s="6">
        <v>0</v>
      </c>
      <c r="CW94" s="5">
        <v>55</v>
      </c>
      <c r="CX94" s="5">
        <v>2.9124494604523035</v>
      </c>
      <c r="CY94" s="5">
        <f>IF(ISBLANK(BA94),"",BA94-D94)</f>
      </c>
      <c r="CZ94" s="2">
        <f>BC94-(BU94*100)</f>
        <v>-1.6000000000000014</v>
      </c>
    </row>
    <row r="95" spans="1:104" ht="15">
      <c r="A95" s="14">
        <v>37428.4375</v>
      </c>
      <c r="B95" s="10">
        <v>237</v>
      </c>
      <c r="C95" s="10">
        <v>0</v>
      </c>
      <c r="D95" s="10">
        <v>10</v>
      </c>
      <c r="E95" s="10">
        <v>12</v>
      </c>
      <c r="F95" s="10">
        <v>2</v>
      </c>
      <c r="G95" s="12">
        <v>6</v>
      </c>
      <c r="H95" s="10">
        <v>2</v>
      </c>
      <c r="I95" s="10">
        <v>5</v>
      </c>
      <c r="J95" s="10">
        <v>55</v>
      </c>
      <c r="K95" s="10">
        <v>7</v>
      </c>
      <c r="L95" s="10">
        <v>4</v>
      </c>
      <c r="M95" s="10">
        <v>60</v>
      </c>
      <c r="N95" s="10">
        <v>6</v>
      </c>
      <c r="O95" s="10">
        <v>50</v>
      </c>
      <c r="P95" s="10">
        <v>6</v>
      </c>
      <c r="Q95" s="10">
        <f t="shared" si="54"/>
        <v>1</v>
      </c>
      <c r="R95" s="10">
        <f t="shared" si="55"/>
        <v>0.22</v>
      </c>
      <c r="S95" s="10">
        <f t="shared" si="56"/>
        <v>-0.2</v>
      </c>
      <c r="T95" s="10">
        <f t="shared" si="57"/>
        <v>0.15</v>
      </c>
      <c r="U95" s="10">
        <f t="shared" si="58"/>
        <v>-0.4</v>
      </c>
      <c r="V95" s="10">
        <f t="shared" si="59"/>
        <v>-0.53</v>
      </c>
      <c r="W95" s="10">
        <f t="shared" si="60"/>
        <v>-0.07</v>
      </c>
      <c r="X95" s="10">
        <f t="shared" si="75"/>
        <v>-0.21</v>
      </c>
      <c r="Y95" s="10">
        <v>10</v>
      </c>
      <c r="Z95" s="10">
        <v>12</v>
      </c>
      <c r="AA95" s="10">
        <v>3</v>
      </c>
      <c r="AB95" s="10">
        <v>6</v>
      </c>
      <c r="AC95" s="10">
        <v>75</v>
      </c>
      <c r="AD95" s="10">
        <v>9</v>
      </c>
      <c r="AE95" s="10">
        <v>5</v>
      </c>
      <c r="AF95" s="10">
        <v>75</v>
      </c>
      <c r="AG95" s="10">
        <v>8</v>
      </c>
      <c r="AH95" s="10">
        <v>70</v>
      </c>
      <c r="AI95" s="10">
        <v>8</v>
      </c>
      <c r="AJ95" s="10">
        <f t="shared" si="84"/>
        <v>1</v>
      </c>
      <c r="AK95" s="10">
        <f>IF(C95=0,AD95-K95,K95-AD95)</f>
        <v>2</v>
      </c>
      <c r="AL95" s="10">
        <f t="shared" si="76"/>
        <v>2</v>
      </c>
      <c r="AM95" s="10">
        <f>IF(C95=0,AG95-N95,N95-AG95)</f>
        <v>2</v>
      </c>
      <c r="AN95" s="10">
        <f t="shared" si="77"/>
        <v>2</v>
      </c>
      <c r="AO95" s="10">
        <f>IF(C95=0,AF95-M95,M95-AF95)</f>
        <v>15</v>
      </c>
      <c r="AP95" s="10">
        <f>IF(C95=0,AA95-H95,H95-AA95)</f>
        <v>1</v>
      </c>
      <c r="AQ95" s="10">
        <f t="shared" si="61"/>
        <v>0.66</v>
      </c>
      <c r="AR95" s="10">
        <f t="shared" si="83"/>
        <v>0.68</v>
      </c>
      <c r="AS95" s="10">
        <f t="shared" si="85"/>
        <v>0.97</v>
      </c>
      <c r="AT95" s="10">
        <f t="shared" si="86"/>
        <v>0.77</v>
      </c>
      <c r="AU95" s="10">
        <f t="shared" si="87"/>
        <v>0.58</v>
      </c>
      <c r="AV95" s="10">
        <f t="shared" si="88"/>
        <v>0.92</v>
      </c>
      <c r="AW95" s="10">
        <f t="shared" si="78"/>
        <v>0.78</v>
      </c>
      <c r="AX95" s="10">
        <v>2</v>
      </c>
      <c r="AY95" s="10">
        <v>5</v>
      </c>
      <c r="AZ95" s="10">
        <v>50</v>
      </c>
      <c r="BA95" s="10">
        <v>9</v>
      </c>
      <c r="BB95" s="11">
        <v>4</v>
      </c>
      <c r="BC95" s="10">
        <v>30</v>
      </c>
      <c r="BD95" s="10">
        <v>9</v>
      </c>
      <c r="BE95" s="10">
        <v>30</v>
      </c>
      <c r="BF95" s="10">
        <v>9</v>
      </c>
      <c r="BG95" s="2">
        <f aca="true" t="shared" si="89" ref="BG95:BG129">BA95-BD95</f>
        <v>0</v>
      </c>
      <c r="BH95" s="10">
        <f>IF(V95=0,BA95-AD95,AD95-BA95)</f>
        <v>0</v>
      </c>
      <c r="BI95" s="10">
        <f t="shared" si="79"/>
        <v>0</v>
      </c>
      <c r="BJ95" s="10">
        <f>IF(V95=0,BD95-AG95,AG95-BD95)</f>
        <v>-1</v>
      </c>
      <c r="BK95" s="10">
        <f t="shared" si="80"/>
        <v>1</v>
      </c>
      <c r="BL95" s="10">
        <f>IF(V95=0,BC95-AF95,AF95-BC95)</f>
        <v>45</v>
      </c>
      <c r="BM95" s="10">
        <f>IF(V95=0,AX95-AA95,AA95-AX95)</f>
        <v>1</v>
      </c>
      <c r="BN95" s="10">
        <f aca="true" t="shared" si="90" ref="BN95:BN129">ROUND((BG95-AVERAGE(BG$1:BG$65536))/STDEV(BG$1:BG$65536),2)</f>
        <v>-0.15</v>
      </c>
      <c r="BO95" s="10">
        <f t="shared" si="69"/>
        <v>-0.15</v>
      </c>
      <c r="BP95" s="10">
        <f t="shared" si="70"/>
        <v>0.25</v>
      </c>
      <c r="BQ95" s="10">
        <f t="shared" si="71"/>
        <v>-0.26</v>
      </c>
      <c r="BR95" s="10">
        <f t="shared" si="72"/>
        <v>-0.2</v>
      </c>
      <c r="BS95" s="10">
        <f t="shared" si="73"/>
        <v>-0.88</v>
      </c>
      <c r="BT95" s="10">
        <f t="shared" si="81"/>
        <v>-0.25</v>
      </c>
      <c r="BU95" s="5">
        <f>IF(C95=0,PERCENTRANK(CU:CU,CS95),PERCENTRANK(CT:CT,CS95))</f>
        <v>0.968</v>
      </c>
      <c r="BV95" s="5">
        <f>IF(C95=0,PERCENTRANK(SVO!A:A,CS95),PERCENTRANK(SVO!B:B,CS95))</f>
        <v>0.999</v>
      </c>
      <c r="BW95" s="10">
        <v>4</v>
      </c>
      <c r="BX95" s="10">
        <v>1</v>
      </c>
      <c r="BY95" s="10">
        <v>1</v>
      </c>
      <c r="BZ95" s="10">
        <v>1</v>
      </c>
      <c r="CA95" s="10">
        <v>5</v>
      </c>
      <c r="CB95" s="10">
        <v>1</v>
      </c>
      <c r="CC95" s="10">
        <v>3</v>
      </c>
      <c r="CD95" s="10">
        <v>3</v>
      </c>
      <c r="CE95" s="10">
        <v>3</v>
      </c>
      <c r="CF95" s="10">
        <v>4</v>
      </c>
      <c r="CG95" s="10">
        <v>1</v>
      </c>
      <c r="CH95" s="10">
        <v>4</v>
      </c>
      <c r="CI95" s="10">
        <v>2</v>
      </c>
      <c r="CJ95" s="10">
        <v>3</v>
      </c>
      <c r="CK95" s="10">
        <v>3</v>
      </c>
      <c r="CL95" s="10">
        <v>1</v>
      </c>
      <c r="CM95" s="10">
        <v>4</v>
      </c>
      <c r="CN95" s="10">
        <v>2</v>
      </c>
      <c r="CO95" s="16">
        <f t="shared" si="82"/>
        <v>2</v>
      </c>
      <c r="CP95" s="16">
        <f t="shared" si="74"/>
        <v>3.375</v>
      </c>
      <c r="CQ95" s="5">
        <v>0.28105399999999925</v>
      </c>
      <c r="CR95" s="5">
        <v>10.999522600721601</v>
      </c>
      <c r="CS95" s="5">
        <f>D95+(1-(CQ95/110.72))</f>
        <v>10.997461578757225</v>
      </c>
      <c r="CT95" s="5">
        <f>IF(C95=1,CS95,"")</f>
      </c>
      <c r="CU95" s="5">
        <f>IF(C95=0,CS95,"")</f>
        <v>10.997461578757225</v>
      </c>
      <c r="CV95" s="6">
        <v>1</v>
      </c>
      <c r="CW95" s="5">
        <v>35</v>
      </c>
      <c r="CX95" s="5">
        <v>7.890519428996403</v>
      </c>
      <c r="CY95" s="5">
        <f>IF(ISBLANK(BA95),"",BA95-D95)</f>
        <v>-1</v>
      </c>
      <c r="CZ95" s="2">
        <f>BC95-(BU95*100)</f>
        <v>-66.8</v>
      </c>
    </row>
    <row r="96" spans="1:104" ht="15">
      <c r="A96" s="14">
        <v>37428.4375</v>
      </c>
      <c r="B96" s="10">
        <v>238</v>
      </c>
      <c r="C96" s="10">
        <v>1</v>
      </c>
      <c r="D96" s="10">
        <v>0</v>
      </c>
      <c r="E96" s="10">
        <v>0.07</v>
      </c>
      <c r="F96" s="10">
        <v>2</v>
      </c>
      <c r="G96" s="12">
        <v>2</v>
      </c>
      <c r="H96" s="10">
        <v>4</v>
      </c>
      <c r="I96" s="10">
        <v>7</v>
      </c>
      <c r="J96" s="10">
        <v>75</v>
      </c>
      <c r="K96" s="10">
        <v>7</v>
      </c>
      <c r="L96" s="10">
        <v>5</v>
      </c>
      <c r="M96" s="10">
        <v>70</v>
      </c>
      <c r="N96" s="10">
        <v>5</v>
      </c>
      <c r="O96" s="10">
        <v>60</v>
      </c>
      <c r="P96" s="10">
        <v>7</v>
      </c>
      <c r="Q96" s="10">
        <f t="shared" si="54"/>
        <v>2</v>
      </c>
      <c r="R96" s="10">
        <f t="shared" si="55"/>
        <v>0.76</v>
      </c>
      <c r="S96" s="10">
        <f t="shared" si="56"/>
        <v>1.43</v>
      </c>
      <c r="T96" s="10">
        <f t="shared" si="57"/>
        <v>1.69</v>
      </c>
      <c r="U96" s="10">
        <f t="shared" si="58"/>
        <v>0.65</v>
      </c>
      <c r="V96" s="10">
        <f t="shared" si="59"/>
        <v>0.29</v>
      </c>
      <c r="W96" s="10">
        <f t="shared" si="60"/>
        <v>0.47</v>
      </c>
      <c r="X96" s="10">
        <f t="shared" si="75"/>
        <v>0.91</v>
      </c>
      <c r="Y96" s="10">
        <v>0</v>
      </c>
      <c r="Z96" s="10">
        <v>0.07</v>
      </c>
      <c r="AA96" s="10">
        <v>1</v>
      </c>
      <c r="AB96" s="10">
        <v>1</v>
      </c>
      <c r="AC96" s="10">
        <v>25</v>
      </c>
      <c r="AD96" s="10">
        <v>2</v>
      </c>
      <c r="AE96" s="10">
        <v>2</v>
      </c>
      <c r="AF96" s="10">
        <v>50</v>
      </c>
      <c r="AG96" s="10">
        <v>4</v>
      </c>
      <c r="AH96" s="10">
        <v>70</v>
      </c>
      <c r="AI96" s="10">
        <v>6</v>
      </c>
      <c r="AJ96" s="10">
        <f t="shared" si="84"/>
        <v>-2</v>
      </c>
      <c r="AK96" s="10">
        <f>IF(C96=0,AD96-K96,K96-AD96)</f>
        <v>5</v>
      </c>
      <c r="AL96" s="10">
        <f t="shared" si="76"/>
        <v>5</v>
      </c>
      <c r="AM96" s="10">
        <f>IF(C96=0,AG96-N96,N96-AG96)</f>
        <v>1</v>
      </c>
      <c r="AN96" s="10">
        <f t="shared" si="77"/>
        <v>1</v>
      </c>
      <c r="AO96" s="10">
        <f>IF(C96=0,AF96-M96,M96-AF96)</f>
        <v>20</v>
      </c>
      <c r="AP96" s="10">
        <f>IF(C96=0,AA96-H96,H96-AA96)</f>
        <v>3</v>
      </c>
      <c r="AQ96" s="10">
        <f t="shared" si="61"/>
        <v>-1.04</v>
      </c>
      <c r="AR96" s="10">
        <f t="shared" si="83"/>
        <v>-0.79</v>
      </c>
      <c r="AS96" s="10">
        <f t="shared" si="85"/>
        <v>-1.65</v>
      </c>
      <c r="AT96" s="10">
        <f t="shared" si="86"/>
        <v>-1.04</v>
      </c>
      <c r="AU96" s="10">
        <f t="shared" si="87"/>
        <v>-1.12</v>
      </c>
      <c r="AV96" s="10">
        <f t="shared" si="88"/>
        <v>-0.07</v>
      </c>
      <c r="AW96" s="10">
        <f t="shared" si="78"/>
        <v>-0.93</v>
      </c>
      <c r="AX96" s="10">
        <v>2</v>
      </c>
      <c r="AY96" s="10">
        <v>3</v>
      </c>
      <c r="AZ96" s="10">
        <v>25</v>
      </c>
      <c r="BA96" s="10">
        <v>1</v>
      </c>
      <c r="BB96" s="11">
        <v>3</v>
      </c>
      <c r="BC96" s="10">
        <v>60</v>
      </c>
      <c r="BD96" s="10">
        <v>2</v>
      </c>
      <c r="BE96" s="10">
        <v>70</v>
      </c>
      <c r="BF96" s="10">
        <v>1</v>
      </c>
      <c r="BG96" s="2">
        <f t="shared" si="89"/>
        <v>-1</v>
      </c>
      <c r="BH96" s="10">
        <f>IF(V96=0,BA96-AD96,AD96-BA96)</f>
        <v>1</v>
      </c>
      <c r="BI96" s="10">
        <f t="shared" si="79"/>
        <v>1</v>
      </c>
      <c r="BJ96" s="10">
        <f>IF(V96=0,BD96-AG96,AG96-BD96)</f>
        <v>2</v>
      </c>
      <c r="BK96" s="10">
        <f t="shared" si="80"/>
        <v>2</v>
      </c>
      <c r="BL96" s="10">
        <f>IF(V96=0,BC96-AF96,AF96-BC96)</f>
        <v>-10</v>
      </c>
      <c r="BM96" s="10">
        <f>IF(V96=0,AX96-AA96,AA96-AX96)</f>
        <v>-1</v>
      </c>
      <c r="BN96" s="10">
        <f t="shared" si="90"/>
        <v>-1.04</v>
      </c>
      <c r="BO96" s="10">
        <f t="shared" si="69"/>
        <v>-0.15</v>
      </c>
      <c r="BP96" s="10">
        <f t="shared" si="70"/>
        <v>-0.91</v>
      </c>
      <c r="BQ96" s="10">
        <f t="shared" si="71"/>
        <v>-1.22</v>
      </c>
      <c r="BR96" s="10">
        <f t="shared" si="72"/>
        <v>-0.84</v>
      </c>
      <c r="BS96" s="10">
        <f t="shared" si="73"/>
        <v>0.26</v>
      </c>
      <c r="BT96" s="10">
        <f t="shared" si="81"/>
        <v>-0.57</v>
      </c>
      <c r="BU96" s="5">
        <f>IF(C96=0,PERCENTRANK(CU:CU,CS96),PERCENTRANK(CT:CT,CS96))</f>
        <v>0.064</v>
      </c>
      <c r="BV96" s="5">
        <v>0</v>
      </c>
      <c r="BW96" s="10">
        <v>3</v>
      </c>
      <c r="BX96" s="10">
        <v>2</v>
      </c>
      <c r="BY96" s="10">
        <v>5</v>
      </c>
      <c r="BZ96" s="10">
        <v>5</v>
      </c>
      <c r="CA96" s="10">
        <v>3</v>
      </c>
      <c r="CB96" s="10">
        <v>1</v>
      </c>
      <c r="CC96" s="10">
        <v>1</v>
      </c>
      <c r="CD96" s="10">
        <v>3</v>
      </c>
      <c r="CE96" s="10">
        <v>1</v>
      </c>
      <c r="CF96" s="10">
        <v>1</v>
      </c>
      <c r="CG96" s="10">
        <v>1</v>
      </c>
      <c r="CH96" s="10">
        <v>4</v>
      </c>
      <c r="CI96" s="10">
        <v>1</v>
      </c>
      <c r="CJ96" s="10">
        <v>4</v>
      </c>
      <c r="CK96" s="10">
        <v>1</v>
      </c>
      <c r="CL96" s="10">
        <v>1</v>
      </c>
      <c r="CM96" s="10">
        <v>2</v>
      </c>
      <c r="CN96" s="10">
        <v>1</v>
      </c>
      <c r="CO96" s="16">
        <f t="shared" si="82"/>
        <v>1.5555555555555556</v>
      </c>
      <c r="CP96" s="16">
        <f t="shared" si="74"/>
        <v>3.125</v>
      </c>
      <c r="CQ96" s="5">
        <v>12.211053999999999</v>
      </c>
      <c r="CR96" s="5">
        <v>0.9792582622268793</v>
      </c>
      <c r="CS96" s="5">
        <f>D96+(1-(CQ96/110.72))</f>
        <v>0.8897123013005781</v>
      </c>
      <c r="CT96" s="5">
        <f>IF(C96=1,CS96,"")</f>
        <v>0.8897123013005781</v>
      </c>
      <c r="CU96" s="5">
        <f>IF(C96=0,CS96,"")</f>
      </c>
      <c r="CV96" s="6">
        <v>0</v>
      </c>
      <c r="CW96" s="5">
        <v>3</v>
      </c>
      <c r="CX96" s="5">
        <v>1.8927571873082298</v>
      </c>
      <c r="CY96" s="5">
        <f>IF(ISBLANK(BA96),"",BA96-D96)</f>
        <v>1</v>
      </c>
      <c r="CZ96" s="2">
        <f>BC96-(BU96*100)</f>
        <v>53.6</v>
      </c>
    </row>
    <row r="97" spans="1:104" ht="15">
      <c r="A97" s="14">
        <v>37428.5</v>
      </c>
      <c r="B97" s="10">
        <v>241</v>
      </c>
      <c r="C97" s="10">
        <v>0</v>
      </c>
      <c r="D97" s="10">
        <v>2</v>
      </c>
      <c r="E97" s="10">
        <v>0.015</v>
      </c>
      <c r="F97" s="10">
        <v>3</v>
      </c>
      <c r="G97" s="12">
        <v>1</v>
      </c>
      <c r="H97" s="10">
        <v>4</v>
      </c>
      <c r="I97" s="10">
        <v>5</v>
      </c>
      <c r="J97" s="10">
        <v>75</v>
      </c>
      <c r="K97" s="10">
        <v>7</v>
      </c>
      <c r="L97" s="10">
        <v>5</v>
      </c>
      <c r="M97" s="10">
        <v>50</v>
      </c>
      <c r="N97" s="10">
        <v>8</v>
      </c>
      <c r="O97" s="10">
        <v>50</v>
      </c>
      <c r="P97" s="10">
        <v>5</v>
      </c>
      <c r="Q97" s="10">
        <f t="shared" si="54"/>
        <v>-1</v>
      </c>
      <c r="R97" s="10">
        <f t="shared" si="55"/>
        <v>-0.84</v>
      </c>
      <c r="S97" s="10">
        <f t="shared" si="56"/>
        <v>1.43</v>
      </c>
      <c r="T97" s="10">
        <f t="shared" si="57"/>
        <v>0.15</v>
      </c>
      <c r="U97" s="10">
        <f t="shared" si="58"/>
        <v>0.65</v>
      </c>
      <c r="V97" s="10">
        <f t="shared" si="59"/>
        <v>0.29</v>
      </c>
      <c r="W97" s="10">
        <f t="shared" si="60"/>
        <v>-0.6</v>
      </c>
      <c r="X97" s="10">
        <f t="shared" si="75"/>
        <v>0.38</v>
      </c>
      <c r="Y97" s="10">
        <v>2</v>
      </c>
      <c r="Z97" s="10">
        <v>0.015</v>
      </c>
      <c r="AA97" s="10">
        <v>2</v>
      </c>
      <c r="AB97" s="10">
        <v>4</v>
      </c>
      <c r="AC97" s="10">
        <v>45</v>
      </c>
      <c r="AD97" s="10">
        <v>5</v>
      </c>
      <c r="AE97" s="10">
        <v>3</v>
      </c>
      <c r="AF97" s="10">
        <v>50</v>
      </c>
      <c r="AG97" s="10">
        <v>8</v>
      </c>
      <c r="AH97" s="10">
        <v>50</v>
      </c>
      <c r="AI97" s="10">
        <v>5</v>
      </c>
      <c r="AJ97" s="10">
        <f t="shared" si="84"/>
        <v>-3</v>
      </c>
      <c r="AK97" s="10">
        <f>IF(C97=0,AD97-K97,K97-AD97)</f>
        <v>-2</v>
      </c>
      <c r="AL97" s="10">
        <f t="shared" si="76"/>
        <v>2</v>
      </c>
      <c r="AM97" s="10">
        <f>IF(C97=0,AG97-N97,N97-AG97)</f>
        <v>0</v>
      </c>
      <c r="AN97" s="10">
        <f t="shared" si="77"/>
        <v>0</v>
      </c>
      <c r="AO97" s="10">
        <f>IF(C97=0,AF97-M97,M97-AF97)</f>
        <v>0</v>
      </c>
      <c r="AP97" s="10">
        <f>IF(C97=0,AA97-H97,H97-AA97)</f>
        <v>-2</v>
      </c>
      <c r="AQ97" s="10">
        <f t="shared" si="61"/>
        <v>-1.61</v>
      </c>
      <c r="AR97" s="10">
        <f t="shared" si="83"/>
        <v>-0.05</v>
      </c>
      <c r="AS97" s="10">
        <f t="shared" si="85"/>
        <v>-0.08</v>
      </c>
      <c r="AT97" s="10">
        <f t="shared" si="86"/>
        <v>-0.31</v>
      </c>
      <c r="AU97" s="10">
        <f t="shared" si="87"/>
        <v>-0.55</v>
      </c>
      <c r="AV97" s="10">
        <f t="shared" si="88"/>
        <v>-0.07</v>
      </c>
      <c r="AW97" s="10">
        <f t="shared" si="78"/>
        <v>-0.21</v>
      </c>
      <c r="AX97" s="10">
        <v>3</v>
      </c>
      <c r="AY97" s="10">
        <v>4</v>
      </c>
      <c r="AZ97" s="10">
        <v>40</v>
      </c>
      <c r="BA97" s="10">
        <v>5</v>
      </c>
      <c r="BB97" s="11">
        <v>3</v>
      </c>
      <c r="BC97" s="10">
        <v>50</v>
      </c>
      <c r="BD97" s="10">
        <v>8</v>
      </c>
      <c r="BE97" s="10">
        <v>100</v>
      </c>
      <c r="BF97" s="10">
        <v>5</v>
      </c>
      <c r="BG97" s="2">
        <f t="shared" si="89"/>
        <v>-3</v>
      </c>
      <c r="BH97" s="10">
        <f>IF(V97=0,BA97-AD97,AD97-BA97)</f>
        <v>0</v>
      </c>
      <c r="BI97" s="10">
        <f t="shared" si="79"/>
        <v>0</v>
      </c>
      <c r="BJ97" s="10">
        <f>IF(V97=0,BD97-AG97,AG97-BD97)</f>
        <v>0</v>
      </c>
      <c r="BK97" s="10">
        <f t="shared" si="80"/>
        <v>0</v>
      </c>
      <c r="BL97" s="10">
        <f>IF(V97=0,BC97-AF97,AF97-BC97)</f>
        <v>0</v>
      </c>
      <c r="BM97" s="10">
        <f>IF(V97=0,AX97-AA97,AA97-AX97)</f>
        <v>-1</v>
      </c>
      <c r="BN97" s="10">
        <f t="shared" si="90"/>
        <v>-2.83</v>
      </c>
      <c r="BO97" s="10">
        <f t="shared" si="69"/>
        <v>0.58</v>
      </c>
      <c r="BP97" s="10">
        <f t="shared" si="70"/>
        <v>-0.33</v>
      </c>
      <c r="BQ97" s="10">
        <f t="shared" si="71"/>
        <v>-0.65</v>
      </c>
      <c r="BR97" s="10">
        <f t="shared" si="72"/>
        <v>-0.84</v>
      </c>
      <c r="BS97" s="10">
        <f t="shared" si="73"/>
        <v>-0.12</v>
      </c>
      <c r="BT97" s="10">
        <f t="shared" si="81"/>
        <v>-0.27</v>
      </c>
      <c r="BU97" s="5">
        <f>IF(C97=0,PERCENTRANK(CU:CU,CS97),PERCENTRANK(CT:CT,CS97))</f>
        <v>0.031</v>
      </c>
      <c r="BV97" s="5">
        <v>0</v>
      </c>
      <c r="BW97" s="10">
        <v>5</v>
      </c>
      <c r="BX97" s="10">
        <v>2</v>
      </c>
      <c r="BY97" s="10">
        <v>1</v>
      </c>
      <c r="BZ97" s="10">
        <v>2</v>
      </c>
      <c r="CA97" s="10">
        <v>5</v>
      </c>
      <c r="CB97" s="10">
        <v>3</v>
      </c>
      <c r="CC97" s="10">
        <v>2</v>
      </c>
      <c r="CD97" s="10">
        <v>1</v>
      </c>
      <c r="CE97" s="10">
        <v>4</v>
      </c>
      <c r="CF97" s="10">
        <v>2</v>
      </c>
      <c r="CG97" s="10">
        <v>2</v>
      </c>
      <c r="CH97" s="10">
        <v>3</v>
      </c>
      <c r="CI97" s="10">
        <v>2</v>
      </c>
      <c r="CJ97" s="10">
        <v>3</v>
      </c>
      <c r="CK97" s="10">
        <v>3</v>
      </c>
      <c r="CL97" s="10">
        <v>3</v>
      </c>
      <c r="CM97" s="10">
        <v>4</v>
      </c>
      <c r="CN97" s="10">
        <v>2</v>
      </c>
      <c r="CO97" s="16">
        <f t="shared" si="82"/>
        <v>2.111111111111111</v>
      </c>
      <c r="CP97" s="16">
        <f t="shared" si="74"/>
        <v>3.375</v>
      </c>
      <c r="CQ97" s="5">
        <v>12.266053999999999</v>
      </c>
      <c r="CR97" s="5">
        <v>2.9791648390401892</v>
      </c>
      <c r="CS97" s="5">
        <f>D97+(1-(CQ97/110.72))</f>
        <v>2.889215552745665</v>
      </c>
      <c r="CT97" s="5">
        <f>IF(C97=1,CS97,"")</f>
      </c>
      <c r="CU97" s="5">
        <f>IF(C97=0,CS97,"")</f>
        <v>2.889215552745665</v>
      </c>
      <c r="CV97" s="6">
        <v>0</v>
      </c>
      <c r="CW97" s="5">
        <v>5</v>
      </c>
      <c r="CX97" s="5">
        <v>10.841397125246777</v>
      </c>
      <c r="CY97" s="5">
        <f>IF(ISBLANK(BA97),"",BA97-D97)</f>
        <v>3</v>
      </c>
      <c r="CZ97" s="2">
        <f>BC97-(BU97*100)</f>
        <v>46.9</v>
      </c>
    </row>
    <row r="98" spans="1:104" ht="15">
      <c r="A98" s="14">
        <v>37428.5</v>
      </c>
      <c r="B98" s="10">
        <v>242</v>
      </c>
      <c r="C98" s="10">
        <v>0</v>
      </c>
      <c r="D98" s="10">
        <v>8</v>
      </c>
      <c r="E98" s="10">
        <v>0.8</v>
      </c>
      <c r="F98" s="10">
        <v>3</v>
      </c>
      <c r="G98" s="12">
        <v>7</v>
      </c>
      <c r="H98" s="10">
        <v>3</v>
      </c>
      <c r="I98" s="10">
        <v>5</v>
      </c>
      <c r="J98" s="10">
        <v>50</v>
      </c>
      <c r="K98" s="10">
        <v>9</v>
      </c>
      <c r="L98" s="10">
        <v>5</v>
      </c>
      <c r="M98" s="10">
        <v>50</v>
      </c>
      <c r="N98" s="10">
        <v>8</v>
      </c>
      <c r="O98" s="10">
        <v>50</v>
      </c>
      <c r="P98" s="10">
        <v>7</v>
      </c>
      <c r="Q98" s="10">
        <f t="shared" si="54"/>
        <v>1</v>
      </c>
      <c r="R98" s="10">
        <f>ROUND((Q98-AVERAGE(Q:Q))/STDEV(Q:Q),2)</f>
        <v>0.22</v>
      </c>
      <c r="S98" s="10">
        <f t="shared" si="56"/>
        <v>0.62</v>
      </c>
      <c r="T98" s="10">
        <f t="shared" si="57"/>
        <v>0.15</v>
      </c>
      <c r="U98" s="10">
        <f t="shared" si="58"/>
        <v>-0.67</v>
      </c>
      <c r="V98" s="10">
        <f t="shared" si="59"/>
        <v>0.29</v>
      </c>
      <c r="W98" s="10">
        <f t="shared" si="60"/>
        <v>-0.6</v>
      </c>
      <c r="X98" s="10">
        <f t="shared" si="75"/>
        <v>-0.04</v>
      </c>
      <c r="Y98" s="10">
        <v>8</v>
      </c>
      <c r="Z98" s="10">
        <v>0.8</v>
      </c>
      <c r="AA98" s="10">
        <v>3</v>
      </c>
      <c r="AB98" s="10">
        <v>6</v>
      </c>
      <c r="AC98" s="10">
        <v>50</v>
      </c>
      <c r="AD98" s="10">
        <v>8</v>
      </c>
      <c r="AE98" s="10">
        <v>5</v>
      </c>
      <c r="AF98" s="10">
        <v>50</v>
      </c>
      <c r="AG98" s="10">
        <v>7</v>
      </c>
      <c r="AH98" s="10">
        <v>50</v>
      </c>
      <c r="AI98" s="10">
        <v>8</v>
      </c>
      <c r="AJ98" s="10">
        <f t="shared" si="84"/>
        <v>1</v>
      </c>
      <c r="AK98" s="10">
        <f>IF(C98=0,AD98-K98,K98-AD98)</f>
        <v>-1</v>
      </c>
      <c r="AL98" s="10">
        <f t="shared" si="76"/>
        <v>1</v>
      </c>
      <c r="AM98" s="10">
        <f>IF(C98=0,AG98-N98,N98-AG98)</f>
        <v>-1</v>
      </c>
      <c r="AN98" s="10">
        <f t="shared" si="77"/>
        <v>1</v>
      </c>
      <c r="AO98" s="10">
        <f>IF(C98=0,AF98-M98,M98-AF98)</f>
        <v>0</v>
      </c>
      <c r="AP98" s="10">
        <f>IF(C98=0,AA98-H98,H98-AA98)</f>
        <v>0</v>
      </c>
      <c r="AQ98" s="10">
        <f aca="true" t="shared" si="91" ref="AQ98:AQ129">ROUND((AJ98-AVERAGE(AJ$1:AJ$65536))/STDEV(AJ$1:AJ$65536),2)</f>
        <v>0.66</v>
      </c>
      <c r="AR98" s="10">
        <f t="shared" si="83"/>
        <v>0.68</v>
      </c>
      <c r="AS98" s="10">
        <f t="shared" si="85"/>
        <v>0.97</v>
      </c>
      <c r="AT98" s="10">
        <f t="shared" si="86"/>
        <v>-0.13</v>
      </c>
      <c r="AU98" s="10">
        <f t="shared" si="87"/>
        <v>0.58</v>
      </c>
      <c r="AV98" s="10">
        <f t="shared" si="88"/>
        <v>-0.07</v>
      </c>
      <c r="AW98" s="10">
        <f t="shared" si="78"/>
        <v>0.41</v>
      </c>
      <c r="AX98" s="10">
        <v>3</v>
      </c>
      <c r="AY98" s="10">
        <v>5</v>
      </c>
      <c r="AZ98" s="10">
        <v>25</v>
      </c>
      <c r="BA98" s="10">
        <v>8</v>
      </c>
      <c r="BB98" s="11">
        <v>4</v>
      </c>
      <c r="BC98" s="10">
        <v>30</v>
      </c>
      <c r="BD98" s="10">
        <v>9</v>
      </c>
      <c r="BE98" s="10">
        <v>21</v>
      </c>
      <c r="BF98" s="10">
        <v>8</v>
      </c>
      <c r="BG98" s="2">
        <f t="shared" si="89"/>
        <v>-1</v>
      </c>
      <c r="BH98" s="10">
        <f>IF(V98=0,BA98-AD98,AD98-BA98)</f>
        <v>0</v>
      </c>
      <c r="BI98" s="10">
        <f t="shared" si="79"/>
        <v>0</v>
      </c>
      <c r="BJ98" s="10">
        <f>IF(V98=0,BD98-AG98,AG98-BD98)</f>
        <v>-2</v>
      </c>
      <c r="BK98" s="10">
        <f t="shared" si="80"/>
        <v>2</v>
      </c>
      <c r="BL98" s="10">
        <f>IF(V98=0,BC98-AF98,AF98-BC98)</f>
        <v>20</v>
      </c>
      <c r="BM98" s="10">
        <f>IF(V98=0,AX98-AA98,AA98-AX98)</f>
        <v>0</v>
      </c>
      <c r="BN98" s="10">
        <f t="shared" si="90"/>
        <v>-1.04</v>
      </c>
      <c r="BO98" s="10">
        <f t="shared" si="69"/>
        <v>0.58</v>
      </c>
      <c r="BP98" s="10">
        <f t="shared" si="70"/>
        <v>0.25</v>
      </c>
      <c r="BQ98" s="10">
        <f t="shared" si="71"/>
        <v>-1.22</v>
      </c>
      <c r="BR98" s="10">
        <f t="shared" si="72"/>
        <v>-0.2</v>
      </c>
      <c r="BS98" s="10">
        <f t="shared" si="73"/>
        <v>-0.88</v>
      </c>
      <c r="BT98" s="10">
        <f t="shared" si="81"/>
        <v>-0.29</v>
      </c>
      <c r="BU98" s="5">
        <f>IF(C98=0,PERCENTRANK(CU:CU,CS98),PERCENTRANK(CT:CT,CS98))</f>
        <v>0.265</v>
      </c>
      <c r="BV98" s="5">
        <f>IF(C98=0,PERCENTRANK(SVO!A:A,CS98),PERCENTRANK(SVO!B:B,CS98))</f>
        <v>0.178</v>
      </c>
      <c r="BW98" s="10">
        <v>2</v>
      </c>
      <c r="BX98" s="10">
        <v>5</v>
      </c>
      <c r="BY98" s="10">
        <v>5</v>
      </c>
      <c r="BZ98" s="10">
        <v>5</v>
      </c>
      <c r="CA98" s="10">
        <v>3</v>
      </c>
      <c r="CB98" s="10">
        <v>1</v>
      </c>
      <c r="CC98" s="10">
        <v>4</v>
      </c>
      <c r="CD98" s="10">
        <v>1</v>
      </c>
      <c r="CE98" s="10">
        <v>1</v>
      </c>
      <c r="CF98" s="10">
        <v>3</v>
      </c>
      <c r="CG98" s="10">
        <v>1</v>
      </c>
      <c r="CH98" s="10">
        <v>1</v>
      </c>
      <c r="CI98" s="10">
        <v>1</v>
      </c>
      <c r="CJ98" s="10">
        <v>1</v>
      </c>
      <c r="CK98" s="10">
        <v>3</v>
      </c>
      <c r="CL98" s="10">
        <v>4</v>
      </c>
      <c r="CM98" s="10">
        <v>1</v>
      </c>
      <c r="CN98" s="10">
        <v>1</v>
      </c>
      <c r="CO98" s="16">
        <f t="shared" si="82"/>
        <v>2.6666666666666665</v>
      </c>
      <c r="CP98" s="16">
        <f aca="true" t="shared" si="92" ref="CP98:CP129">AVERAGE(BW98,BZ98,CA98,CD98,CE98,CH98,CJ98,CM98)</f>
        <v>1.875</v>
      </c>
      <c r="CQ98" s="5">
        <v>11.481053999999999</v>
      </c>
      <c r="CR98" s="5">
        <v>8.980498242704762</v>
      </c>
      <c r="CS98" s="5">
        <f>D98+(1-(CQ98/110.72))</f>
        <v>8.896305509393063</v>
      </c>
      <c r="CT98" s="5">
        <f>IF(C98=1,CS98,"")</f>
      </c>
      <c r="CU98" s="5">
        <f>IF(C98=0,CS98,"")</f>
        <v>8.896305509393063</v>
      </c>
      <c r="CV98" s="6">
        <v>1</v>
      </c>
      <c r="CW98" s="5">
        <v>25</v>
      </c>
      <c r="CX98" s="5">
        <v>7.483355795354532</v>
      </c>
      <c r="CY98" s="5">
        <f>IF(ISBLANK(BA98),"",BA98-D98)</f>
        <v>0</v>
      </c>
      <c r="CZ98" s="2">
        <f>BC98-(BU98*100)</f>
        <v>3.5</v>
      </c>
    </row>
    <row r="99" spans="1:104" ht="15">
      <c r="A99" s="14">
        <v>37428.5</v>
      </c>
      <c r="B99" s="10">
        <v>243</v>
      </c>
      <c r="C99" s="10">
        <v>0</v>
      </c>
      <c r="D99" s="10">
        <v>9</v>
      </c>
      <c r="E99" s="10">
        <v>12</v>
      </c>
      <c r="F99" s="10">
        <v>2</v>
      </c>
      <c r="G99" s="12">
        <v>2</v>
      </c>
      <c r="H99" s="10">
        <v>1</v>
      </c>
      <c r="I99" s="10">
        <v>5</v>
      </c>
      <c r="J99" s="10">
        <v>50</v>
      </c>
      <c r="K99" s="10">
        <v>9</v>
      </c>
      <c r="L99" s="10">
        <v>5</v>
      </c>
      <c r="M99" s="10">
        <v>60</v>
      </c>
      <c r="N99" s="10">
        <v>8</v>
      </c>
      <c r="O99" s="10">
        <v>50</v>
      </c>
      <c r="P99" s="10">
        <v>8</v>
      </c>
      <c r="Q99" s="10">
        <f t="shared" si="54"/>
        <v>1</v>
      </c>
      <c r="R99" s="10">
        <f>ROUND((Q99-AVERAGE(Q:Q))/STDEV(Q:Q),2)</f>
        <v>0.22</v>
      </c>
      <c r="S99" s="10">
        <f t="shared" si="56"/>
        <v>-1.01</v>
      </c>
      <c r="T99" s="10">
        <f t="shared" si="57"/>
        <v>0.15</v>
      </c>
      <c r="U99" s="10">
        <f t="shared" si="58"/>
        <v>-0.67</v>
      </c>
      <c r="V99" s="10">
        <f t="shared" si="59"/>
        <v>0.29</v>
      </c>
      <c r="W99" s="10">
        <f t="shared" si="60"/>
        <v>-0.07</v>
      </c>
      <c r="X99" s="10">
        <f t="shared" si="75"/>
        <v>-0.26</v>
      </c>
      <c r="Y99" s="10">
        <v>9</v>
      </c>
      <c r="Z99" s="10">
        <v>12</v>
      </c>
      <c r="AA99" s="10">
        <v>1</v>
      </c>
      <c r="AB99" s="10">
        <v>5</v>
      </c>
      <c r="AC99" s="10">
        <v>69</v>
      </c>
      <c r="AD99" s="10">
        <v>8</v>
      </c>
      <c r="AE99" s="10">
        <v>5</v>
      </c>
      <c r="AF99" s="10">
        <v>60</v>
      </c>
      <c r="AG99" s="10">
        <v>7</v>
      </c>
      <c r="AH99" s="10">
        <v>50</v>
      </c>
      <c r="AI99" s="10">
        <v>7</v>
      </c>
      <c r="AJ99" s="10">
        <f t="shared" si="84"/>
        <v>1</v>
      </c>
      <c r="AK99" s="10">
        <f>IF(C99=0,AD99-K99,K99-AD99)</f>
        <v>-1</v>
      </c>
      <c r="AL99" s="10">
        <f t="shared" si="76"/>
        <v>1</v>
      </c>
      <c r="AM99" s="10">
        <f>IF(C99=0,AG99-N99,N99-AG99)</f>
        <v>-1</v>
      </c>
      <c r="AN99" s="10">
        <f t="shared" si="77"/>
        <v>1</v>
      </c>
      <c r="AO99" s="10">
        <f>IF(C99=0,AF99-M99,M99-AF99)</f>
        <v>0</v>
      </c>
      <c r="AP99" s="10">
        <f>IF(C99=0,AA99-H99,H99-AA99)</f>
        <v>0</v>
      </c>
      <c r="AQ99" s="10">
        <f t="shared" si="91"/>
        <v>0.66</v>
      </c>
      <c r="AR99" s="10">
        <f t="shared" si="83"/>
        <v>-0.79</v>
      </c>
      <c r="AS99" s="10">
        <f t="shared" si="85"/>
        <v>0.45</v>
      </c>
      <c r="AT99" s="10">
        <f t="shared" si="86"/>
        <v>0.55</v>
      </c>
      <c r="AU99" s="10">
        <f t="shared" si="87"/>
        <v>0.58</v>
      </c>
      <c r="AV99" s="10">
        <f t="shared" si="88"/>
        <v>0.33</v>
      </c>
      <c r="AW99" s="10">
        <f t="shared" si="78"/>
        <v>0.22</v>
      </c>
      <c r="AX99" s="10">
        <v>2</v>
      </c>
      <c r="AY99" s="10">
        <v>6</v>
      </c>
      <c r="AZ99" s="10">
        <v>75</v>
      </c>
      <c r="BA99" s="10">
        <v>9</v>
      </c>
      <c r="BB99" s="11">
        <v>5.5</v>
      </c>
      <c r="BC99" s="10">
        <v>80</v>
      </c>
      <c r="BD99" s="10">
        <v>7</v>
      </c>
      <c r="BE99" s="10">
        <v>50</v>
      </c>
      <c r="BF99" s="10">
        <v>6</v>
      </c>
      <c r="BG99" s="2">
        <f t="shared" si="89"/>
        <v>2</v>
      </c>
      <c r="BH99" s="10">
        <f>IF(V99=0,BA99-AD99,AD99-BA99)</f>
        <v>-1</v>
      </c>
      <c r="BI99" s="10">
        <f t="shared" si="79"/>
        <v>1</v>
      </c>
      <c r="BJ99" s="10">
        <f>IF(V99=0,BD99-AG99,AG99-BD99)</f>
        <v>0</v>
      </c>
      <c r="BK99" s="10">
        <f t="shared" si="80"/>
        <v>0</v>
      </c>
      <c r="BL99" s="10">
        <f>IF(V99=0,BC99-AF99,AF99-BC99)</f>
        <v>-20</v>
      </c>
      <c r="BM99" s="10">
        <f>IF(V99=0,AX99-AA99,AA99-AX99)</f>
        <v>-1</v>
      </c>
      <c r="BN99" s="10">
        <f t="shared" si="90"/>
        <v>1.64</v>
      </c>
      <c r="BO99" s="10">
        <f t="shared" si="69"/>
        <v>-0.15</v>
      </c>
      <c r="BP99" s="10">
        <f t="shared" si="70"/>
        <v>0.83</v>
      </c>
      <c r="BQ99" s="10">
        <f t="shared" si="71"/>
        <v>0.7</v>
      </c>
      <c r="BR99" s="10">
        <f t="shared" si="72"/>
        <v>0.74</v>
      </c>
      <c r="BS99" s="10">
        <f t="shared" si="73"/>
        <v>1.01</v>
      </c>
      <c r="BT99" s="10">
        <f t="shared" si="81"/>
        <v>0.63</v>
      </c>
      <c r="BU99" s="5">
        <f>IF(C99=0,PERCENTRANK(CU:CU,CS99),PERCENTRANK(CT:CT,CS99))</f>
        <v>0.703</v>
      </c>
      <c r="BV99" s="5">
        <f>IF(C99=0,PERCENTRANK(SVO!A:A,CS99),PERCENTRANK(SVO!B:B,CS99))</f>
        <v>0.756</v>
      </c>
      <c r="BW99" s="10">
        <v>2</v>
      </c>
      <c r="BX99" s="10">
        <v>4</v>
      </c>
      <c r="BY99" s="10">
        <v>5</v>
      </c>
      <c r="BZ99" s="10">
        <v>4</v>
      </c>
      <c r="CA99" s="10">
        <v>3</v>
      </c>
      <c r="CB99" s="10">
        <v>3</v>
      </c>
      <c r="CC99" s="10">
        <v>3</v>
      </c>
      <c r="CD99" s="10">
        <v>3</v>
      </c>
      <c r="CE99" s="10">
        <v>5</v>
      </c>
      <c r="CF99" s="10">
        <v>4</v>
      </c>
      <c r="CG99" s="10">
        <v>4</v>
      </c>
      <c r="CH99" s="10">
        <v>3</v>
      </c>
      <c r="CI99" s="10">
        <v>4</v>
      </c>
      <c r="CJ99" s="10">
        <v>2</v>
      </c>
      <c r="CK99" s="10">
        <v>3</v>
      </c>
      <c r="CL99" s="10">
        <v>2</v>
      </c>
      <c r="CM99" s="10">
        <v>3</v>
      </c>
      <c r="CN99" s="10">
        <v>2</v>
      </c>
      <c r="CO99" s="16">
        <f t="shared" si="82"/>
        <v>3.5555555555555554</v>
      </c>
      <c r="CP99" s="16">
        <f t="shared" si="92"/>
        <v>3.125</v>
      </c>
      <c r="CQ99" s="5">
        <v>0.28105399999999925</v>
      </c>
      <c r="CR99" s="5">
        <v>9.999522600721601</v>
      </c>
      <c r="CS99" s="5">
        <f>D99+(1-(CQ99/110.72))</f>
        <v>9.997461578757225</v>
      </c>
      <c r="CT99" s="5">
        <f>IF(C99=1,CS99,"")</f>
      </c>
      <c r="CU99" s="5">
        <f>IF(C99=0,CS99,"")</f>
        <v>9.997461578757225</v>
      </c>
      <c r="CV99" s="6">
        <v>0</v>
      </c>
      <c r="CW99" s="5">
        <v>43</v>
      </c>
      <c r="CX99" s="5">
        <v>10.903498427204998</v>
      </c>
      <c r="CY99" s="5">
        <f>IF(ISBLANK(BA99),"",BA99-D99)</f>
        <v>0</v>
      </c>
      <c r="CZ99" s="2">
        <f>BC99-(BU99*100)</f>
        <v>9.700000000000003</v>
      </c>
    </row>
    <row r="100" spans="1:104" ht="15">
      <c r="A100" s="14">
        <v>37432.583333333336</v>
      </c>
      <c r="B100" s="10">
        <v>251</v>
      </c>
      <c r="C100" s="10">
        <v>0</v>
      </c>
      <c r="D100" s="10">
        <v>10</v>
      </c>
      <c r="E100" s="10">
        <v>21</v>
      </c>
      <c r="F100" s="10">
        <v>0</v>
      </c>
      <c r="G100" s="12">
        <v>4</v>
      </c>
      <c r="H100" s="10">
        <v>0</v>
      </c>
      <c r="I100" s="10">
        <v>5</v>
      </c>
      <c r="J100" s="10">
        <v>50</v>
      </c>
      <c r="K100" s="10">
        <v>6</v>
      </c>
      <c r="L100" s="10">
        <v>5</v>
      </c>
      <c r="M100" s="10">
        <v>52</v>
      </c>
      <c r="N100" s="10">
        <v>7</v>
      </c>
      <c r="O100" s="10">
        <v>53</v>
      </c>
      <c r="P100" s="10">
        <v>7</v>
      </c>
      <c r="Q100" s="10">
        <f t="shared" si="54"/>
        <v>-1</v>
      </c>
      <c r="R100" s="10">
        <f>ROUND((Q100-AVERAGE(Q:Q))/STDEV(Q:Q),2)</f>
        <v>-0.84</v>
      </c>
      <c r="S100" s="10">
        <f t="shared" si="56"/>
        <v>-1.83</v>
      </c>
      <c r="T100" s="10">
        <f t="shared" si="57"/>
        <v>0.15</v>
      </c>
      <c r="U100" s="10">
        <f t="shared" si="58"/>
        <v>-0.67</v>
      </c>
      <c r="V100" s="10">
        <f t="shared" si="59"/>
        <v>0.29</v>
      </c>
      <c r="W100" s="10">
        <f t="shared" si="60"/>
        <v>-0.49</v>
      </c>
      <c r="X100" s="10">
        <f t="shared" si="75"/>
        <v>-0.51</v>
      </c>
      <c r="Y100" s="10">
        <v>10</v>
      </c>
      <c r="Z100" s="10">
        <v>21</v>
      </c>
      <c r="AA100" s="10">
        <v>0</v>
      </c>
      <c r="AB100" s="10">
        <v>6</v>
      </c>
      <c r="AC100" s="10">
        <v>2</v>
      </c>
      <c r="AD100" s="10">
        <v>9</v>
      </c>
      <c r="AE100" s="10">
        <v>1</v>
      </c>
      <c r="AF100" s="10">
        <v>25</v>
      </c>
      <c r="AG100" s="10">
        <v>9</v>
      </c>
      <c r="AH100" s="10">
        <v>25</v>
      </c>
      <c r="AI100" s="10">
        <v>9</v>
      </c>
      <c r="AJ100" s="10">
        <f t="shared" si="84"/>
        <v>0</v>
      </c>
      <c r="AK100" s="10">
        <f>IF(C100=0,AD100-K100,K100-AD100)</f>
        <v>3</v>
      </c>
      <c r="AL100" s="10">
        <f t="shared" si="76"/>
        <v>3</v>
      </c>
      <c r="AM100" s="10">
        <f>IF(C100=0,AG100-N100,N100-AG100)</f>
        <v>2</v>
      </c>
      <c r="AN100" s="10">
        <f t="shared" si="77"/>
        <v>2</v>
      </c>
      <c r="AO100" s="10">
        <f>IF(C100=0,AF100-M100,M100-AF100)</f>
        <v>-27</v>
      </c>
      <c r="AP100" s="10">
        <f>IF(C100=0,AA100-H100,H100-AA100)</f>
        <v>0</v>
      </c>
      <c r="AQ100" s="10">
        <f t="shared" si="91"/>
        <v>0.09</v>
      </c>
      <c r="AR100" s="10">
        <f t="shared" si="83"/>
        <v>-1.52</v>
      </c>
      <c r="AS100" s="10">
        <f t="shared" si="85"/>
        <v>0.97</v>
      </c>
      <c r="AT100" s="10">
        <f t="shared" si="86"/>
        <v>-1.87</v>
      </c>
      <c r="AU100" s="10">
        <f t="shared" si="87"/>
        <v>-1.68</v>
      </c>
      <c r="AV100" s="10">
        <f t="shared" si="88"/>
        <v>-1.05</v>
      </c>
      <c r="AW100" s="10">
        <f t="shared" si="78"/>
        <v>-1.03</v>
      </c>
      <c r="AX100" s="10">
        <v>0</v>
      </c>
      <c r="AY100" s="10">
        <v>6</v>
      </c>
      <c r="AZ100" s="10">
        <v>5</v>
      </c>
      <c r="BA100" s="10">
        <v>9</v>
      </c>
      <c r="BB100" s="11">
        <v>1</v>
      </c>
      <c r="BC100" s="10">
        <v>30</v>
      </c>
      <c r="BD100" s="10">
        <v>9</v>
      </c>
      <c r="BE100" s="10">
        <v>30</v>
      </c>
      <c r="BF100" s="10">
        <v>8.71</v>
      </c>
      <c r="BG100" s="2">
        <f t="shared" si="89"/>
        <v>0</v>
      </c>
      <c r="BH100" s="10">
        <f>IF(V100=0,BA100-AD100,AD100-BA100)</f>
        <v>0</v>
      </c>
      <c r="BI100" s="10">
        <f t="shared" si="79"/>
        <v>0</v>
      </c>
      <c r="BJ100" s="10">
        <f>IF(V100=0,BD100-AG100,AG100-BD100)</f>
        <v>0</v>
      </c>
      <c r="BK100" s="10">
        <f t="shared" si="80"/>
        <v>0</v>
      </c>
      <c r="BL100" s="10">
        <f>IF(V100=0,BC100-AF100,AF100-BC100)</f>
        <v>-5</v>
      </c>
      <c r="BM100" s="10">
        <f>IF(V100=0,AX100-AA100,AA100-AX100)</f>
        <v>0</v>
      </c>
      <c r="BN100" s="10">
        <f t="shared" si="90"/>
        <v>-0.15</v>
      </c>
      <c r="BO100" s="10">
        <f t="shared" si="69"/>
        <v>-1.61</v>
      </c>
      <c r="BP100" s="10">
        <f t="shared" si="70"/>
        <v>0.83</v>
      </c>
      <c r="BQ100" s="10">
        <f t="shared" si="71"/>
        <v>-1.99</v>
      </c>
      <c r="BR100" s="10">
        <f t="shared" si="72"/>
        <v>-2.1</v>
      </c>
      <c r="BS100" s="10">
        <f t="shared" si="73"/>
        <v>-0.88</v>
      </c>
      <c r="BT100" s="10">
        <f t="shared" si="81"/>
        <v>-1.15</v>
      </c>
      <c r="BU100" s="5">
        <f>IF(C100=0,PERCENTRANK(CU:CU,CS100),PERCENTRANK(CT:CT,CS100))</f>
        <v>0.859</v>
      </c>
      <c r="BV100" s="5">
        <f>IF(C100=0,PERCENTRANK(SVO!A:A,CS100),PERCENTRANK(SVO!B:B,CS100))</f>
        <v>0.855</v>
      </c>
      <c r="BW100" s="10">
        <v>4</v>
      </c>
      <c r="BX100" s="10">
        <v>1</v>
      </c>
      <c r="BY100" s="10">
        <v>1</v>
      </c>
      <c r="BZ100" s="10">
        <v>4</v>
      </c>
      <c r="CA100" s="10">
        <v>1</v>
      </c>
      <c r="CB100" s="10">
        <v>1</v>
      </c>
      <c r="CC100" s="10">
        <v>1</v>
      </c>
      <c r="CD100" s="10">
        <v>1</v>
      </c>
      <c r="CE100" s="10">
        <v>3</v>
      </c>
      <c r="CF100" s="10">
        <v>1</v>
      </c>
      <c r="CG100" s="10">
        <v>1</v>
      </c>
      <c r="CH100" s="10">
        <v>1</v>
      </c>
      <c r="CI100" s="10">
        <v>1</v>
      </c>
      <c r="CJ100" s="10">
        <v>4</v>
      </c>
      <c r="CK100" s="10">
        <v>1</v>
      </c>
      <c r="CL100" s="10">
        <v>1</v>
      </c>
      <c r="CM100" s="10">
        <v>4</v>
      </c>
      <c r="CN100" s="10">
        <v>1</v>
      </c>
      <c r="CO100" s="16">
        <f t="shared" si="82"/>
        <v>1</v>
      </c>
      <c r="CP100" s="16">
        <f t="shared" si="92"/>
        <v>2.75</v>
      </c>
      <c r="CQ100" s="5">
        <v>8.718946</v>
      </c>
      <c r="CR100" s="5">
        <v>10.985189968729154</v>
      </c>
      <c r="CS100" s="5">
        <f>D100+(1-(CQ100/110.72))</f>
        <v>10.921252294075144</v>
      </c>
      <c r="CT100" s="5">
        <f>IF(C100=1,CS100,"")</f>
      </c>
      <c r="CU100" s="5">
        <f>IF(C100=0,CS100,"")</f>
        <v>10.921252294075144</v>
      </c>
      <c r="CV100" s="6">
        <v>1</v>
      </c>
      <c r="CW100" s="5">
        <v>14</v>
      </c>
      <c r="CX100" s="5">
        <v>9.899022910581344</v>
      </c>
      <c r="CY100" s="5">
        <f>IF(ISBLANK(BA100),"",BA100-D100)</f>
        <v>-1</v>
      </c>
      <c r="CZ100" s="2">
        <f>BC100-(BU100*100)</f>
        <v>-55.900000000000006</v>
      </c>
    </row>
    <row r="101" spans="1:104" ht="15">
      <c r="A101" s="14">
        <v>37432.583333333336</v>
      </c>
      <c r="B101" s="10">
        <v>253</v>
      </c>
      <c r="C101" s="10">
        <v>1</v>
      </c>
      <c r="D101" s="10">
        <v>2</v>
      </c>
      <c r="E101" s="10"/>
      <c r="F101" s="10">
        <v>0</v>
      </c>
      <c r="G101" s="12">
        <v>4</v>
      </c>
      <c r="H101" s="10">
        <v>0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>
        <v>2</v>
      </c>
      <c r="Z101" s="10">
        <v>0</v>
      </c>
      <c r="AA101" s="10">
        <v>0</v>
      </c>
      <c r="AB101" s="10">
        <v>1</v>
      </c>
      <c r="AC101" s="10">
        <v>10</v>
      </c>
      <c r="AD101" s="10">
        <v>2</v>
      </c>
      <c r="AE101" s="10">
        <v>1</v>
      </c>
      <c r="AF101" s="10">
        <v>30</v>
      </c>
      <c r="AG101" s="10">
        <v>5</v>
      </c>
      <c r="AH101" s="10">
        <v>70</v>
      </c>
      <c r="AI101" s="10">
        <v>3</v>
      </c>
      <c r="AJ101" s="10">
        <f t="shared" si="84"/>
        <v>-3</v>
      </c>
      <c r="AK101" s="10">
        <f>IF(C101=0,AD101-K101,K101-AD101)</f>
        <v>-2</v>
      </c>
      <c r="AL101" s="10">
        <f t="shared" si="76"/>
        <v>2</v>
      </c>
      <c r="AM101" s="10">
        <f>IF(C101=0,AG101-N101,N101-AG101)</f>
        <v>-5</v>
      </c>
      <c r="AN101" s="10">
        <f t="shared" si="77"/>
        <v>5</v>
      </c>
      <c r="AO101" s="10">
        <f>IF(C101=0,AF101-M101,M101-AF101)</f>
        <v>-30</v>
      </c>
      <c r="AP101" s="10">
        <f>IF(C101=0,AA101-H101,H101-AA101)</f>
        <v>0</v>
      </c>
      <c r="AQ101" s="10">
        <f t="shared" si="91"/>
        <v>-1.61</v>
      </c>
      <c r="AR101" s="10">
        <f t="shared" si="83"/>
        <v>-1.52</v>
      </c>
      <c r="AS101" s="10"/>
      <c r="AT101" s="10"/>
      <c r="AU101" s="10"/>
      <c r="AV101" s="10"/>
      <c r="AW101" s="10"/>
      <c r="AX101" s="10">
        <v>0</v>
      </c>
      <c r="AY101" s="10">
        <v>3</v>
      </c>
      <c r="AZ101" s="10">
        <v>37</v>
      </c>
      <c r="BA101" s="10">
        <v>2</v>
      </c>
      <c r="BB101" s="11">
        <v>2</v>
      </c>
      <c r="BC101" s="10">
        <v>40</v>
      </c>
      <c r="BD101" s="10">
        <v>4</v>
      </c>
      <c r="BE101" s="10">
        <v>90</v>
      </c>
      <c r="BF101" s="10">
        <v>2</v>
      </c>
      <c r="BG101" s="2">
        <f t="shared" si="89"/>
        <v>-2</v>
      </c>
      <c r="BH101" s="10">
        <f>IF(V101=0,BA101-AD101,AD101-BA101)</f>
        <v>0</v>
      </c>
      <c r="BI101" s="10">
        <f t="shared" si="79"/>
        <v>0</v>
      </c>
      <c r="BJ101" s="10">
        <f>IF(V101=0,BD101-AG101,AG101-BD101)</f>
        <v>-1</v>
      </c>
      <c r="BK101" s="10">
        <f t="shared" si="80"/>
        <v>1</v>
      </c>
      <c r="BL101" s="10">
        <f>IF(V101=0,BC101-AF101,AF101-BC101)</f>
        <v>10</v>
      </c>
      <c r="BM101" s="10">
        <f>IF(V101=0,AX101-AA101,AA101-AX101)</f>
        <v>0</v>
      </c>
      <c r="BN101" s="10">
        <f t="shared" si="90"/>
        <v>-1.94</v>
      </c>
      <c r="BO101" s="10">
        <f aca="true" t="shared" si="93" ref="BO101:BO129">ROUND((AX101-AVERAGE(AX$1:AX$65536))/STDEV(AX$1:AX$65536),2)</f>
        <v>-1.61</v>
      </c>
      <c r="BP101" s="10"/>
      <c r="BQ101" s="10"/>
      <c r="BR101" s="10"/>
      <c r="BS101" s="10"/>
      <c r="BT101" s="10"/>
      <c r="BU101" s="5">
        <f>IF(C101=0,PERCENTRANK(CU:CU,CS101),PERCENTRANK(CT:CT,CS101))</f>
        <v>0.58</v>
      </c>
      <c r="BV101" s="5">
        <f>IF(C101=0,PERCENTRANK(SVO!A:A,CS101),PERCENTRANK(SVO!B:B,CS101))</f>
        <v>0.588</v>
      </c>
      <c r="BW101" s="10">
        <v>4</v>
      </c>
      <c r="BX101" s="10">
        <v>1</v>
      </c>
      <c r="BY101" s="10">
        <v>1</v>
      </c>
      <c r="BZ101" s="10">
        <v>5</v>
      </c>
      <c r="CA101" s="10">
        <v>2</v>
      </c>
      <c r="CB101" s="10">
        <v>1</v>
      </c>
      <c r="CC101" s="10">
        <v>1</v>
      </c>
      <c r="CD101" s="10">
        <v>1</v>
      </c>
      <c r="CE101" s="10">
        <v>3</v>
      </c>
      <c r="CF101" s="10">
        <v>1</v>
      </c>
      <c r="CG101" s="10">
        <v>1</v>
      </c>
      <c r="CH101" s="10">
        <v>2</v>
      </c>
      <c r="CI101" s="10">
        <v>1</v>
      </c>
      <c r="CJ101" s="10">
        <v>4</v>
      </c>
      <c r="CK101" s="10">
        <v>1</v>
      </c>
      <c r="CL101" s="10">
        <v>1</v>
      </c>
      <c r="CM101" s="10">
        <v>3</v>
      </c>
      <c r="CN101" s="10">
        <v>1</v>
      </c>
      <c r="CO101" s="16">
        <f t="shared" si="82"/>
        <v>1</v>
      </c>
      <c r="CP101" s="16">
        <f t="shared" si="92"/>
        <v>3</v>
      </c>
      <c r="CQ101" s="5">
        <v>12.281054</v>
      </c>
      <c r="CR101" s="5">
        <v>2.979139359989274</v>
      </c>
      <c r="CS101" s="5">
        <f>D101+(1-(CQ101/110.72))</f>
        <v>2.889080075867052</v>
      </c>
      <c r="CT101" s="5">
        <f>IF(C101=1,CS101,"")</f>
        <v>2.889080075867052</v>
      </c>
      <c r="CU101" s="5">
        <f>IF(C101=0,CS101,"")</f>
      </c>
      <c r="CV101" s="6">
        <v>1</v>
      </c>
      <c r="CW101" s="5">
        <v>59</v>
      </c>
      <c r="CX101" s="5">
        <v>2.961680143312487</v>
      </c>
      <c r="CY101" s="5">
        <f>IF(ISBLANK(BA101),"",BA101-D101)</f>
        <v>0</v>
      </c>
      <c r="CZ101" s="2">
        <f>BC101-(BU101*100)</f>
        <v>-17.999999999999993</v>
      </c>
    </row>
    <row r="102" spans="1:104" ht="15">
      <c r="A102" s="14">
        <v>37432.583333333336</v>
      </c>
      <c r="B102" s="10">
        <v>254</v>
      </c>
      <c r="C102" s="10">
        <v>1</v>
      </c>
      <c r="D102" s="10">
        <v>2</v>
      </c>
      <c r="E102" s="10">
        <v>22</v>
      </c>
      <c r="F102" s="10">
        <v>4</v>
      </c>
      <c r="G102" s="12">
        <v>8</v>
      </c>
      <c r="H102" s="10">
        <v>2.5</v>
      </c>
      <c r="I102" s="10">
        <v>4</v>
      </c>
      <c r="J102" s="10">
        <v>63</v>
      </c>
      <c r="K102" s="10">
        <v>6</v>
      </c>
      <c r="L102" s="10">
        <v>4</v>
      </c>
      <c r="M102" s="10">
        <v>60</v>
      </c>
      <c r="N102" s="10">
        <v>4</v>
      </c>
      <c r="O102" s="10">
        <v>40</v>
      </c>
      <c r="P102" s="10">
        <v>4</v>
      </c>
      <c r="Q102" s="10">
        <f>K102-N102</f>
        <v>2</v>
      </c>
      <c r="R102" s="10">
        <f aca="true" t="shared" si="94" ref="R102:R129">ROUND((Q102-AVERAGE(Q$1:Q$65536))/STDEV(Q$1:Q$65536),2)</f>
        <v>0.76</v>
      </c>
      <c r="S102" s="10">
        <f aca="true" t="shared" si="95" ref="S102:S129">ROUND((H102-AVERAGE(H$1:H$65536))/STDEV(H$1:H$65536),2)</f>
        <v>0.21</v>
      </c>
      <c r="T102" s="10">
        <f aca="true" t="shared" si="96" ref="T102:T129">ROUND((I102-AVERAGE(I$1:I$65536))/STDEV(I$1:I$65536),2)</f>
        <v>-0.63</v>
      </c>
      <c r="U102" s="10">
        <f aca="true" t="shared" si="97" ref="U102:U129">ROUND((J102-AVERAGE(J$1:J$65536))/STDEV(J$1:J$65536),2)</f>
        <v>0.02</v>
      </c>
      <c r="V102" s="10">
        <f aca="true" t="shared" si="98" ref="V102:V129">ROUND((L102-AVERAGE(L$1:L$65536))/STDEV(L$1:L$65536),2)</f>
        <v>-0.53</v>
      </c>
      <c r="W102" s="10">
        <f aca="true" t="shared" si="99" ref="W102:W129">ROUND((M102-AVERAGE(M$1:M$65536))/STDEV(M$1:M$65536),2)</f>
        <v>-0.07</v>
      </c>
      <c r="X102" s="10">
        <f t="shared" si="75"/>
        <v>-0.2</v>
      </c>
      <c r="Y102" s="10">
        <v>2</v>
      </c>
      <c r="Z102" s="10">
        <v>22</v>
      </c>
      <c r="AA102" s="10">
        <v>3</v>
      </c>
      <c r="AB102" s="10">
        <v>5</v>
      </c>
      <c r="AC102" s="10">
        <v>56</v>
      </c>
      <c r="AD102" s="10">
        <v>3</v>
      </c>
      <c r="AE102" s="10">
        <v>3</v>
      </c>
      <c r="AF102" s="10">
        <v>65</v>
      </c>
      <c r="AG102" s="10">
        <v>2</v>
      </c>
      <c r="AH102" s="10">
        <v>35</v>
      </c>
      <c r="AI102" s="10">
        <v>3</v>
      </c>
      <c r="AJ102" s="10">
        <f t="shared" si="84"/>
        <v>1</v>
      </c>
      <c r="AK102" s="10">
        <f>IF(C102=0,AD102-K102,K102-AD102)</f>
        <v>3</v>
      </c>
      <c r="AL102" s="10">
        <f t="shared" si="76"/>
        <v>3</v>
      </c>
      <c r="AM102" s="10">
        <f>IF(C102=0,AG102-N102,N102-AG102)</f>
        <v>2</v>
      </c>
      <c r="AN102" s="10">
        <f t="shared" si="77"/>
        <v>2</v>
      </c>
      <c r="AO102" s="10">
        <f>IF(C102=0,AF102-M102,M102-AF102)</f>
        <v>-5</v>
      </c>
      <c r="AP102" s="10">
        <f>IF(C102=0,AA102-H102,H102-AA102)</f>
        <v>-0.5</v>
      </c>
      <c r="AQ102" s="10">
        <f t="shared" si="91"/>
        <v>0.66</v>
      </c>
      <c r="AR102" s="10">
        <f t="shared" si="83"/>
        <v>0.68</v>
      </c>
      <c r="AS102" s="10">
        <f aca="true" t="shared" si="100" ref="AS102:AT104">ROUND((AB102-AVERAGE(AB$1:AB$65536))/STDEV(AB$1:AB$65536),2)</f>
        <v>0.45</v>
      </c>
      <c r="AT102" s="10">
        <f t="shared" si="100"/>
        <v>0.08</v>
      </c>
      <c r="AU102" s="10">
        <f aca="true" t="shared" si="101" ref="AU102:AU126">ROUND((AE102-AVERAGE(AE$1:AE$65536))/STDEV(AE$1:AE$65536),2)</f>
        <v>-0.55</v>
      </c>
      <c r="AV102" s="10">
        <f aca="true" t="shared" si="102" ref="AV102:AV126">ROUND((AF102-AVERAGE(AF$1:AF$65536))/STDEV(AF$1:AF$65536),2)</f>
        <v>0.52</v>
      </c>
      <c r="AW102" s="10">
        <f aca="true" t="shared" si="103" ref="AW102:AW129">ROUND(AVERAGE(AR102:AV102),2)</f>
        <v>0.24</v>
      </c>
      <c r="AX102" s="10">
        <v>4</v>
      </c>
      <c r="AY102" s="10">
        <v>5</v>
      </c>
      <c r="AZ102" s="10">
        <v>75</v>
      </c>
      <c r="BA102" s="10">
        <v>3</v>
      </c>
      <c r="BB102" s="11">
        <v>5</v>
      </c>
      <c r="BC102" s="10">
        <v>67</v>
      </c>
      <c r="BD102" s="10">
        <v>2</v>
      </c>
      <c r="BE102" s="10">
        <v>30</v>
      </c>
      <c r="BF102" s="10">
        <v>2</v>
      </c>
      <c r="BG102" s="2">
        <f t="shared" si="89"/>
        <v>1</v>
      </c>
      <c r="BH102" s="10">
        <f>IF(V102=0,BA102-AD102,AD102-BA102)</f>
        <v>0</v>
      </c>
      <c r="BI102" s="10">
        <f t="shared" si="79"/>
        <v>0</v>
      </c>
      <c r="BJ102" s="10">
        <f>IF(V102=0,BD102-AG102,AG102-BD102)</f>
        <v>0</v>
      </c>
      <c r="BK102" s="10">
        <f t="shared" si="80"/>
        <v>0</v>
      </c>
      <c r="BL102" s="10">
        <f>IF(V102=0,BC102-AF102,AF102-BC102)</f>
        <v>-2</v>
      </c>
      <c r="BM102" s="10">
        <f>IF(V102=0,AX102-AA102,AA102-AX102)</f>
        <v>-1</v>
      </c>
      <c r="BN102" s="10">
        <f t="shared" si="90"/>
        <v>0.75</v>
      </c>
      <c r="BO102" s="10">
        <f t="shared" si="93"/>
        <v>1.31</v>
      </c>
      <c r="BP102" s="10">
        <f aca="true" t="shared" si="104" ref="BP102:BP129">ROUND((AY102-AVERAGE(AY$1:AY$65536))/STDEV(AY$1:AY$65536),2)</f>
        <v>0.25</v>
      </c>
      <c r="BQ102" s="10">
        <f aca="true" t="shared" si="105" ref="BQ102:BQ129">ROUND((AZ102-AVERAGE(AZ$1:AZ$65536))/STDEV(AZ$1:AZ$65536),2)</f>
        <v>0.7</v>
      </c>
      <c r="BR102" s="10">
        <f aca="true" t="shared" si="106" ref="BR102:BR126">ROUND((BB102-AVERAGE(BB$1:BB$65536))/STDEV(BB$1:BB$65536),2)</f>
        <v>0.43</v>
      </c>
      <c r="BS102" s="10">
        <f aca="true" t="shared" si="107" ref="BS102:BS126">ROUND((BC102-AVERAGE(BC$1:BC$65536))/STDEV(BC$1:BC$65536),2)</f>
        <v>0.52</v>
      </c>
      <c r="BT102" s="10">
        <f aca="true" t="shared" si="108" ref="BT102:BT129">ROUND(AVERAGE(BO102:BS102),2)</f>
        <v>0.64</v>
      </c>
      <c r="BU102" s="5">
        <f>IF(C102=0,PERCENTRANK(CU:CU,CS102),PERCENTRANK(CT:CT,CS102))</f>
        <v>0.629</v>
      </c>
      <c r="BV102" s="5">
        <f>IF(C102=0,PERCENTRANK(SVO!A:A,CS102),PERCENTRANK(SVO!B:B,CS102))</f>
        <v>0.631</v>
      </c>
      <c r="BW102" s="10">
        <v>4</v>
      </c>
      <c r="BX102" s="10">
        <v>2</v>
      </c>
      <c r="BY102" s="10">
        <v>1</v>
      </c>
      <c r="BZ102" s="10">
        <v>4</v>
      </c>
      <c r="CA102" s="10">
        <v>4</v>
      </c>
      <c r="CB102" s="10">
        <v>1</v>
      </c>
      <c r="CC102" s="10">
        <v>2</v>
      </c>
      <c r="CD102" s="10">
        <v>3</v>
      </c>
      <c r="CE102" s="10">
        <v>3</v>
      </c>
      <c r="CF102" s="10">
        <v>2</v>
      </c>
      <c r="CG102" s="10">
        <v>1</v>
      </c>
      <c r="CH102" s="10">
        <v>3</v>
      </c>
      <c r="CI102" s="10">
        <v>1</v>
      </c>
      <c r="CJ102" s="10">
        <v>4</v>
      </c>
      <c r="CK102" s="10">
        <v>2</v>
      </c>
      <c r="CL102" s="10">
        <v>1</v>
      </c>
      <c r="CM102" s="10">
        <v>3</v>
      </c>
      <c r="CN102" s="10">
        <v>1</v>
      </c>
      <c r="CO102" s="16">
        <f t="shared" si="82"/>
        <v>1.4444444444444444</v>
      </c>
      <c r="CP102" s="16">
        <f t="shared" si="92"/>
        <v>3.5</v>
      </c>
      <c r="CQ102" s="5">
        <v>9.718946</v>
      </c>
      <c r="CR102" s="5">
        <v>2.9834913653347925</v>
      </c>
      <c r="CS102" s="5">
        <f>D102+(1-(CQ102/110.72))</f>
        <v>2.91222050216763</v>
      </c>
      <c r="CT102" s="5">
        <f>IF(C102=1,CS102,"")</f>
        <v>2.91222050216763</v>
      </c>
      <c r="CU102" s="5">
        <f>IF(C102=0,CS102,"")</f>
      </c>
      <c r="CV102" s="6">
        <v>1</v>
      </c>
      <c r="CW102" s="5">
        <v>72</v>
      </c>
      <c r="CX102" s="5">
        <v>1.9795822098070994</v>
      </c>
      <c r="CY102" s="5">
        <f>IF(ISBLANK(BA102),"",BA102-D102)</f>
        <v>1</v>
      </c>
      <c r="CZ102" s="2">
        <f>BC102-(BU102*100)</f>
        <v>4.100000000000001</v>
      </c>
    </row>
    <row r="103" spans="1:104" ht="15">
      <c r="A103" s="14">
        <v>37432.583333333336</v>
      </c>
      <c r="B103" s="10">
        <v>255</v>
      </c>
      <c r="C103" s="10">
        <v>1</v>
      </c>
      <c r="D103" s="10">
        <v>3</v>
      </c>
      <c r="E103" s="10">
        <v>13.5</v>
      </c>
      <c r="F103" s="10">
        <v>2</v>
      </c>
      <c r="G103" s="12">
        <v>6</v>
      </c>
      <c r="H103" s="10">
        <v>1.5</v>
      </c>
      <c r="I103" s="10">
        <v>3</v>
      </c>
      <c r="J103" s="10">
        <v>57</v>
      </c>
      <c r="K103" s="10">
        <v>3</v>
      </c>
      <c r="L103" s="10">
        <v>4</v>
      </c>
      <c r="M103" s="10">
        <v>55</v>
      </c>
      <c r="N103" s="10">
        <v>2</v>
      </c>
      <c r="O103" s="10">
        <v>50</v>
      </c>
      <c r="P103" s="10">
        <v>2</v>
      </c>
      <c r="Q103" s="10">
        <f>K103-N103</f>
        <v>1</v>
      </c>
      <c r="R103" s="10">
        <f t="shared" si="94"/>
        <v>0.22</v>
      </c>
      <c r="S103" s="10">
        <f t="shared" si="95"/>
        <v>-0.6</v>
      </c>
      <c r="T103" s="10">
        <f t="shared" si="96"/>
        <v>-1.4</v>
      </c>
      <c r="U103" s="10">
        <f t="shared" si="97"/>
        <v>-0.3</v>
      </c>
      <c r="V103" s="10">
        <f t="shared" si="98"/>
        <v>-0.53</v>
      </c>
      <c r="W103" s="10">
        <f t="shared" si="99"/>
        <v>-0.33</v>
      </c>
      <c r="X103" s="10">
        <f t="shared" si="75"/>
        <v>-0.63</v>
      </c>
      <c r="Y103" s="10">
        <v>3</v>
      </c>
      <c r="Z103" s="10">
        <v>13.5</v>
      </c>
      <c r="AA103" s="10">
        <v>1</v>
      </c>
      <c r="AB103" s="10">
        <v>2</v>
      </c>
      <c r="AC103" s="10">
        <v>35</v>
      </c>
      <c r="AD103" s="10">
        <v>2</v>
      </c>
      <c r="AE103" s="10">
        <v>2</v>
      </c>
      <c r="AF103" s="10">
        <v>30</v>
      </c>
      <c r="AG103" s="10">
        <v>4</v>
      </c>
      <c r="AH103" s="10">
        <v>50</v>
      </c>
      <c r="AI103" s="10">
        <v>4</v>
      </c>
      <c r="AJ103" s="10">
        <f t="shared" si="84"/>
        <v>-2</v>
      </c>
      <c r="AK103" s="10">
        <f>IF(C103=0,AD103-K103,K103-AD103)</f>
        <v>1</v>
      </c>
      <c r="AL103" s="10">
        <f t="shared" si="76"/>
        <v>1</v>
      </c>
      <c r="AM103" s="10">
        <f>IF(C103=0,AG103-N103,N103-AG103)</f>
        <v>-2</v>
      </c>
      <c r="AN103" s="10">
        <f t="shared" si="77"/>
        <v>2</v>
      </c>
      <c r="AO103" s="10">
        <f>IF(C103=0,AF103-M103,M103-AF103)</f>
        <v>25</v>
      </c>
      <c r="AP103" s="10">
        <f>IF(C103=0,AA103-H103,H103-AA103)</f>
        <v>0.5</v>
      </c>
      <c r="AQ103" s="10">
        <f t="shared" si="91"/>
        <v>-1.04</v>
      </c>
      <c r="AR103" s="10">
        <f t="shared" si="83"/>
        <v>-0.79</v>
      </c>
      <c r="AS103" s="10">
        <f t="shared" si="100"/>
        <v>-1.12</v>
      </c>
      <c r="AT103" s="10">
        <f t="shared" si="100"/>
        <v>-0.68</v>
      </c>
      <c r="AU103" s="10">
        <f t="shared" si="101"/>
        <v>-1.12</v>
      </c>
      <c r="AV103" s="10">
        <f t="shared" si="102"/>
        <v>-0.85</v>
      </c>
      <c r="AW103" s="10">
        <f t="shared" si="103"/>
        <v>-0.91</v>
      </c>
      <c r="AX103" s="10">
        <v>2</v>
      </c>
      <c r="AY103" s="10">
        <v>5</v>
      </c>
      <c r="AZ103" s="10">
        <v>64</v>
      </c>
      <c r="BA103" s="10">
        <v>3</v>
      </c>
      <c r="BB103" s="11">
        <v>6</v>
      </c>
      <c r="BC103" s="10">
        <v>70</v>
      </c>
      <c r="BD103" s="10">
        <v>2</v>
      </c>
      <c r="BE103" s="10">
        <v>50</v>
      </c>
      <c r="BF103" s="10">
        <v>2</v>
      </c>
      <c r="BG103" s="2">
        <f t="shared" si="89"/>
        <v>1</v>
      </c>
      <c r="BH103" s="10">
        <f>IF(V103=0,BA103-AD103,AD103-BA103)</f>
        <v>-1</v>
      </c>
      <c r="BI103" s="10">
        <f t="shared" si="79"/>
        <v>1</v>
      </c>
      <c r="BJ103" s="10">
        <f>IF(V103=0,BD103-AG103,AG103-BD103)</f>
        <v>2</v>
      </c>
      <c r="BK103" s="10">
        <f t="shared" si="80"/>
        <v>2</v>
      </c>
      <c r="BL103" s="10">
        <f>IF(V103=0,BC103-AF103,AF103-BC103)</f>
        <v>-40</v>
      </c>
      <c r="BM103" s="10">
        <f>IF(V103=0,AX103-AA103,AA103-AX103)</f>
        <v>-1</v>
      </c>
      <c r="BN103" s="10">
        <f t="shared" si="90"/>
        <v>0.75</v>
      </c>
      <c r="BO103" s="10">
        <f t="shared" si="93"/>
        <v>-0.15</v>
      </c>
      <c r="BP103" s="10">
        <f t="shared" si="104"/>
        <v>0.25</v>
      </c>
      <c r="BQ103" s="10">
        <f t="shared" si="105"/>
        <v>0.28</v>
      </c>
      <c r="BR103" s="10">
        <f t="shared" si="106"/>
        <v>1.06</v>
      </c>
      <c r="BS103" s="10">
        <f t="shared" si="107"/>
        <v>0.63</v>
      </c>
      <c r="BT103" s="10">
        <f t="shared" si="108"/>
        <v>0.41</v>
      </c>
      <c r="BU103" s="5">
        <f>IF(C103=0,PERCENTRANK(CU:CU,CS103),PERCENTRANK(CT:CT,CS103))</f>
        <v>0.919</v>
      </c>
      <c r="BV103" s="5">
        <f>IF(C103=0,PERCENTRANK(SVO!A:A,CS103),PERCENTRANK(SVO!B:B,CS103))</f>
        <v>0.963</v>
      </c>
      <c r="BW103" s="10">
        <v>4</v>
      </c>
      <c r="BX103" s="10">
        <v>1</v>
      </c>
      <c r="BY103" s="10">
        <v>2</v>
      </c>
      <c r="BZ103" s="10">
        <v>4</v>
      </c>
      <c r="CA103" s="10">
        <v>4</v>
      </c>
      <c r="CB103" s="10">
        <v>1</v>
      </c>
      <c r="CC103" s="10">
        <v>2</v>
      </c>
      <c r="CD103" s="10">
        <v>1</v>
      </c>
      <c r="CE103" s="10">
        <v>3</v>
      </c>
      <c r="CF103" s="10">
        <v>4</v>
      </c>
      <c r="CG103" s="10">
        <v>2</v>
      </c>
      <c r="CH103" s="10">
        <v>4</v>
      </c>
      <c r="CI103" s="10">
        <v>2</v>
      </c>
      <c r="CJ103" s="10">
        <v>4</v>
      </c>
      <c r="CK103" s="10">
        <v>1</v>
      </c>
      <c r="CL103" s="10">
        <v>4</v>
      </c>
      <c r="CM103" s="10">
        <v>4</v>
      </c>
      <c r="CN103" s="10">
        <v>2</v>
      </c>
      <c r="CO103" s="16">
        <f t="shared" si="82"/>
        <v>1.8888888888888888</v>
      </c>
      <c r="CP103" s="16">
        <f t="shared" si="92"/>
        <v>3.5</v>
      </c>
      <c r="CQ103" s="5">
        <v>1.2189460000000008</v>
      </c>
      <c r="CR103" s="5">
        <v>3.9979294941868577</v>
      </c>
      <c r="CS103" s="5">
        <f>D103+(1-(CQ103/110.72))</f>
        <v>3.988990733381503</v>
      </c>
      <c r="CT103" s="5">
        <f>IF(C103=1,CS103,"")</f>
        <v>3.988990733381503</v>
      </c>
      <c r="CU103" s="5">
        <f>IF(C103=0,CS103,"")</f>
      </c>
      <c r="CV103" s="6">
        <v>1</v>
      </c>
      <c r="CW103" s="5">
        <v>51</v>
      </c>
      <c r="CX103" s="5">
        <v>3.9169249770759564</v>
      </c>
      <c r="CY103" s="5">
        <f>IF(ISBLANK(BA103),"",BA103-D103)</f>
        <v>0</v>
      </c>
      <c r="CZ103" s="2">
        <f>BC103-(BU103*100)</f>
        <v>-21.900000000000006</v>
      </c>
    </row>
    <row r="104" spans="1:104" ht="15">
      <c r="A104" s="14">
        <v>37432.583333333336</v>
      </c>
      <c r="B104" s="10">
        <v>256</v>
      </c>
      <c r="C104" s="10">
        <v>0</v>
      </c>
      <c r="D104" s="10">
        <v>10</v>
      </c>
      <c r="E104" s="10">
        <v>14</v>
      </c>
      <c r="F104" s="10">
        <v>4</v>
      </c>
      <c r="G104" s="12">
        <v>8</v>
      </c>
      <c r="H104" s="10">
        <v>4</v>
      </c>
      <c r="I104" s="10">
        <v>6</v>
      </c>
      <c r="J104" s="10">
        <v>94</v>
      </c>
      <c r="K104" s="10">
        <v>9</v>
      </c>
      <c r="L104" s="10">
        <v>6</v>
      </c>
      <c r="M104" s="10">
        <v>94</v>
      </c>
      <c r="N104" s="10">
        <v>7</v>
      </c>
      <c r="O104" s="10">
        <v>60</v>
      </c>
      <c r="P104" s="10">
        <v>7</v>
      </c>
      <c r="Q104" s="10">
        <f>K104-N104</f>
        <v>2</v>
      </c>
      <c r="R104" s="10">
        <f t="shared" si="94"/>
        <v>0.76</v>
      </c>
      <c r="S104" s="10">
        <f t="shared" si="95"/>
        <v>1.43</v>
      </c>
      <c r="T104" s="10">
        <f t="shared" si="96"/>
        <v>0.92</v>
      </c>
      <c r="U104" s="10">
        <f t="shared" si="97"/>
        <v>1.65</v>
      </c>
      <c r="V104" s="10">
        <f t="shared" si="98"/>
        <v>1.11</v>
      </c>
      <c r="W104" s="10">
        <f t="shared" si="99"/>
        <v>1.74</v>
      </c>
      <c r="X104" s="10">
        <f t="shared" si="75"/>
        <v>1.37</v>
      </c>
      <c r="Y104" s="10">
        <v>10</v>
      </c>
      <c r="Z104" s="10">
        <v>14</v>
      </c>
      <c r="AA104" s="10">
        <v>4</v>
      </c>
      <c r="AB104" s="10">
        <v>7</v>
      </c>
      <c r="AC104" s="10">
        <v>100</v>
      </c>
      <c r="AD104" s="10">
        <v>10</v>
      </c>
      <c r="AE104" s="10">
        <v>7</v>
      </c>
      <c r="AF104" s="10">
        <v>99</v>
      </c>
      <c r="AG104" s="10">
        <v>9</v>
      </c>
      <c r="AH104" s="10">
        <v>70</v>
      </c>
      <c r="AI104" s="10">
        <v>8</v>
      </c>
      <c r="AJ104" s="10">
        <f t="shared" si="84"/>
        <v>1</v>
      </c>
      <c r="AK104" s="10">
        <f>IF(C104=0,AD104-K104,K104-AD104)</f>
        <v>1</v>
      </c>
      <c r="AL104" s="10">
        <f t="shared" si="76"/>
        <v>1</v>
      </c>
      <c r="AM104" s="10">
        <f>IF(C104=0,AG104-N104,N104-AG104)</f>
        <v>2</v>
      </c>
      <c r="AN104" s="10">
        <f t="shared" si="77"/>
        <v>2</v>
      </c>
      <c r="AO104" s="10">
        <f>IF(C104=0,AF104-M104,M104-AF104)</f>
        <v>5</v>
      </c>
      <c r="AP104" s="10">
        <f>IF(C104=0,AA104-H104,H104-AA104)</f>
        <v>0</v>
      </c>
      <c r="AQ104" s="10">
        <f t="shared" si="91"/>
        <v>0.66</v>
      </c>
      <c r="AR104" s="10">
        <f t="shared" si="83"/>
        <v>1.41</v>
      </c>
      <c r="AS104" s="10">
        <f t="shared" si="100"/>
        <v>1.5</v>
      </c>
      <c r="AT104" s="10">
        <f t="shared" si="100"/>
        <v>1.67</v>
      </c>
      <c r="AU104" s="10">
        <f t="shared" si="101"/>
        <v>1.71</v>
      </c>
      <c r="AV104" s="10">
        <f t="shared" si="102"/>
        <v>1.86</v>
      </c>
      <c r="AW104" s="10">
        <f t="shared" si="103"/>
        <v>1.63</v>
      </c>
      <c r="AX104" s="10">
        <v>4</v>
      </c>
      <c r="AY104" s="10">
        <v>7</v>
      </c>
      <c r="AZ104" s="10">
        <v>100</v>
      </c>
      <c r="BA104" s="10">
        <v>10</v>
      </c>
      <c r="BB104" s="11">
        <v>7</v>
      </c>
      <c r="BC104" s="10">
        <v>99</v>
      </c>
      <c r="BD104" s="10">
        <v>9</v>
      </c>
      <c r="BE104" s="10">
        <v>50</v>
      </c>
      <c r="BF104" s="10">
        <v>9</v>
      </c>
      <c r="BG104" s="2">
        <f t="shared" si="89"/>
        <v>1</v>
      </c>
      <c r="BH104" s="10">
        <f>IF(V104=0,BA104-AD104,AD104-BA104)</f>
        <v>0</v>
      </c>
      <c r="BI104" s="10">
        <f t="shared" si="79"/>
        <v>0</v>
      </c>
      <c r="BJ104" s="10">
        <f>IF(V104=0,BD104-AG104,AG104-BD104)</f>
        <v>0</v>
      </c>
      <c r="BK104" s="10">
        <f t="shared" si="80"/>
        <v>0</v>
      </c>
      <c r="BL104" s="10">
        <f>IF(V104=0,BC104-AF104,AF104-BC104)</f>
        <v>0</v>
      </c>
      <c r="BM104" s="10">
        <f>IF(V104=0,AX104-AA104,AA104-AX104)</f>
        <v>0</v>
      </c>
      <c r="BN104" s="10">
        <f t="shared" si="90"/>
        <v>0.75</v>
      </c>
      <c r="BO104" s="10">
        <f t="shared" si="93"/>
        <v>1.31</v>
      </c>
      <c r="BP104" s="10">
        <f t="shared" si="104"/>
        <v>1.41</v>
      </c>
      <c r="BQ104" s="10">
        <f t="shared" si="105"/>
        <v>1.66</v>
      </c>
      <c r="BR104" s="10">
        <f t="shared" si="106"/>
        <v>1.69</v>
      </c>
      <c r="BS104" s="10">
        <f t="shared" si="107"/>
        <v>1.73</v>
      </c>
      <c r="BT104" s="10">
        <f t="shared" si="108"/>
        <v>1.56</v>
      </c>
      <c r="BU104" s="5">
        <f>IF(C104=0,PERCENTRANK(CU:CU,CS104),PERCENTRANK(CT:CT,CS104))</f>
        <v>0.953</v>
      </c>
      <c r="BV104" s="5">
        <f>IF(C104=0,PERCENTRANK(SVO!A:A,CS104),PERCENTRANK(SVO!B:B,CS104))</f>
        <v>0.99</v>
      </c>
      <c r="BW104" s="10">
        <v>4</v>
      </c>
      <c r="BX104" s="10">
        <v>1</v>
      </c>
      <c r="BY104" s="10">
        <v>1</v>
      </c>
      <c r="BZ104" s="10">
        <v>5</v>
      </c>
      <c r="CA104" s="10">
        <v>4</v>
      </c>
      <c r="CB104" s="10">
        <v>1</v>
      </c>
      <c r="CC104" s="10">
        <v>2</v>
      </c>
      <c r="CD104" s="10">
        <v>2</v>
      </c>
      <c r="CE104" s="10">
        <v>4</v>
      </c>
      <c r="CF104" s="10">
        <v>3</v>
      </c>
      <c r="CG104" s="10">
        <v>1</v>
      </c>
      <c r="CH104" s="10">
        <v>4</v>
      </c>
      <c r="CI104" s="10">
        <v>1</v>
      </c>
      <c r="CJ104" s="10">
        <v>5</v>
      </c>
      <c r="CK104" s="10">
        <v>1</v>
      </c>
      <c r="CL104" s="10">
        <v>4</v>
      </c>
      <c r="CM104" s="10">
        <v>4</v>
      </c>
      <c r="CN104" s="10">
        <v>1</v>
      </c>
      <c r="CO104" s="16">
        <f t="shared" si="82"/>
        <v>1.3333333333333333</v>
      </c>
      <c r="CP104" s="16">
        <f t="shared" si="92"/>
        <v>4</v>
      </c>
      <c r="CQ104" s="5">
        <v>1.7189460000000008</v>
      </c>
      <c r="CR104" s="5">
        <v>10.997080192489678</v>
      </c>
      <c r="CS104" s="5">
        <f>D104+(1-(CQ104/110.72))</f>
        <v>10.984474837427745</v>
      </c>
      <c r="CT104" s="5">
        <f>IF(C104=1,CS104,"")</f>
      </c>
      <c r="CU104" s="5">
        <f>IF(C104=0,CS104,"")</f>
        <v>10.984474837427745</v>
      </c>
      <c r="CV104" s="6">
        <v>1</v>
      </c>
      <c r="CW104" s="5">
        <v>16</v>
      </c>
      <c r="CX104" s="5">
        <v>7.894547393957691</v>
      </c>
      <c r="CY104" s="5">
        <f>IF(ISBLANK(BA104),"",BA104-D104)</f>
        <v>0</v>
      </c>
      <c r="CZ104" s="2">
        <f>BC104-(BU104*100)</f>
        <v>3.700000000000003</v>
      </c>
    </row>
    <row r="105" spans="1:104" ht="15">
      <c r="A105" s="14">
        <v>37433.416666666664</v>
      </c>
      <c r="B105" s="10">
        <v>261</v>
      </c>
      <c r="C105" s="10">
        <v>1</v>
      </c>
      <c r="D105" s="10">
        <v>0</v>
      </c>
      <c r="E105" s="10">
        <v>1</v>
      </c>
      <c r="F105" s="10">
        <v>2</v>
      </c>
      <c r="G105" s="12">
        <v>2</v>
      </c>
      <c r="H105" s="10">
        <v>2</v>
      </c>
      <c r="I105" s="10">
        <v>6</v>
      </c>
      <c r="J105" s="10">
        <v>100</v>
      </c>
      <c r="K105" s="10">
        <v>8</v>
      </c>
      <c r="L105" s="10">
        <v>6</v>
      </c>
      <c r="M105" s="10">
        <v>100</v>
      </c>
      <c r="N105" s="10">
        <v>5</v>
      </c>
      <c r="O105" s="10">
        <v>50</v>
      </c>
      <c r="P105" s="10">
        <v>6</v>
      </c>
      <c r="Q105" s="10">
        <f>K105-N105</f>
        <v>3</v>
      </c>
      <c r="R105" s="10">
        <f t="shared" si="94"/>
        <v>1.29</v>
      </c>
      <c r="S105" s="10">
        <f t="shared" si="95"/>
        <v>-0.2</v>
      </c>
      <c r="T105" s="10">
        <f t="shared" si="96"/>
        <v>0.92</v>
      </c>
      <c r="U105" s="10">
        <f t="shared" si="97"/>
        <v>1.97</v>
      </c>
      <c r="V105" s="10">
        <f t="shared" si="98"/>
        <v>1.11</v>
      </c>
      <c r="W105" s="10">
        <f t="shared" si="99"/>
        <v>2.06</v>
      </c>
      <c r="X105" s="10">
        <f t="shared" si="75"/>
        <v>1.17</v>
      </c>
      <c r="Y105" s="10">
        <v>0</v>
      </c>
      <c r="Z105" s="10">
        <v>1</v>
      </c>
      <c r="AA105" s="10">
        <v>2</v>
      </c>
      <c r="AB105" s="10">
        <v>3</v>
      </c>
      <c r="AC105" s="10"/>
      <c r="AD105" s="10">
        <v>3</v>
      </c>
      <c r="AE105" s="10">
        <v>3</v>
      </c>
      <c r="AF105" s="10">
        <v>50</v>
      </c>
      <c r="AG105" s="10">
        <v>5</v>
      </c>
      <c r="AH105" s="10">
        <v>50</v>
      </c>
      <c r="AI105" s="10">
        <v>5</v>
      </c>
      <c r="AJ105" s="10">
        <f t="shared" si="84"/>
        <v>-2</v>
      </c>
      <c r="AK105" s="10">
        <f>IF(C105=0,AD105-K105,K105-AD105)</f>
        <v>5</v>
      </c>
      <c r="AL105" s="10">
        <f t="shared" si="76"/>
        <v>5</v>
      </c>
      <c r="AM105" s="10">
        <f>IF(C105=0,AG105-N105,N105-AG105)</f>
        <v>0</v>
      </c>
      <c r="AN105" s="10">
        <f t="shared" si="77"/>
        <v>0</v>
      </c>
      <c r="AO105" s="10">
        <f>IF(C105=0,AF105-M105,M105-AF105)</f>
        <v>50</v>
      </c>
      <c r="AP105" s="10">
        <f>IF(C105=0,AA105-H105,H105-AA105)</f>
        <v>0</v>
      </c>
      <c r="AQ105" s="10">
        <f t="shared" si="91"/>
        <v>-1.04</v>
      </c>
      <c r="AR105" s="10">
        <f t="shared" si="83"/>
        <v>-0.05</v>
      </c>
      <c r="AS105" s="10">
        <f aca="true" t="shared" si="109" ref="AS105:AS129">ROUND((AB105-AVERAGE(AB$1:AB$65536))/STDEV(AB$1:AB$65536),2)</f>
        <v>-0.6</v>
      </c>
      <c r="AT105" s="10"/>
      <c r="AU105" s="10">
        <f t="shared" si="101"/>
        <v>-0.55</v>
      </c>
      <c r="AV105" s="10">
        <f t="shared" si="102"/>
        <v>-0.07</v>
      </c>
      <c r="AW105" s="10">
        <f t="shared" si="103"/>
        <v>-0.32</v>
      </c>
      <c r="AX105" s="10">
        <v>2</v>
      </c>
      <c r="AY105" s="10">
        <v>1</v>
      </c>
      <c r="AZ105" s="10">
        <v>100</v>
      </c>
      <c r="BA105" s="10">
        <v>3</v>
      </c>
      <c r="BB105" s="11">
        <v>5</v>
      </c>
      <c r="BC105" s="10">
        <v>50</v>
      </c>
      <c r="BD105" s="10">
        <v>3</v>
      </c>
      <c r="BE105" s="10">
        <v>50</v>
      </c>
      <c r="BF105" s="10">
        <v>3</v>
      </c>
      <c r="BG105" s="2">
        <f t="shared" si="89"/>
        <v>0</v>
      </c>
      <c r="BH105" s="10">
        <f>IF(V105=0,BA105-AD105,AD105-BA105)</f>
        <v>0</v>
      </c>
      <c r="BI105" s="10">
        <f t="shared" si="79"/>
        <v>0</v>
      </c>
      <c r="BJ105" s="10">
        <f>IF(V105=0,BD105-AG105,AG105-BD105)</f>
        <v>2</v>
      </c>
      <c r="BK105" s="10">
        <f t="shared" si="80"/>
        <v>2</v>
      </c>
      <c r="BL105" s="10">
        <f>IF(V105=0,BC105-AF105,AF105-BC105)</f>
        <v>0</v>
      </c>
      <c r="BM105" s="10">
        <f>IF(V105=0,AX105-AA105,AA105-AX105)</f>
        <v>0</v>
      </c>
      <c r="BN105" s="10">
        <f t="shared" si="90"/>
        <v>-0.15</v>
      </c>
      <c r="BO105" s="10">
        <f t="shared" si="93"/>
        <v>-0.15</v>
      </c>
      <c r="BP105" s="10">
        <f t="shared" si="104"/>
        <v>-2.06</v>
      </c>
      <c r="BQ105" s="10">
        <f t="shared" si="105"/>
        <v>1.66</v>
      </c>
      <c r="BR105" s="10">
        <f t="shared" si="106"/>
        <v>0.43</v>
      </c>
      <c r="BS105" s="10">
        <f t="shared" si="107"/>
        <v>-0.12</v>
      </c>
      <c r="BT105" s="10">
        <f t="shared" si="108"/>
        <v>-0.05</v>
      </c>
      <c r="BU105" s="5">
        <f>IF(C105=0,PERCENTRANK(CU:CU,CS105),PERCENTRANK(CT:CT,CS105))</f>
        <v>0.129</v>
      </c>
      <c r="BV105" s="5">
        <f>IF(C105=0,PERCENTRANK(SVO!A:A,CS105),PERCENTRANK(SVO!B:B,CS105))</f>
        <v>0.075</v>
      </c>
      <c r="BW105" s="10">
        <v>4</v>
      </c>
      <c r="BX105" s="10">
        <v>1</v>
      </c>
      <c r="BY105" s="10">
        <v>1</v>
      </c>
      <c r="BZ105" s="10">
        <v>2</v>
      </c>
      <c r="CA105" s="10">
        <v>2</v>
      </c>
      <c r="CB105" s="10">
        <v>1</v>
      </c>
      <c r="CC105" s="10">
        <v>1</v>
      </c>
      <c r="CD105" s="10">
        <v>2</v>
      </c>
      <c r="CE105" s="10">
        <v>3</v>
      </c>
      <c r="CF105" s="10">
        <v>1</v>
      </c>
      <c r="CG105" s="10">
        <v>1</v>
      </c>
      <c r="CH105" s="10">
        <v>3</v>
      </c>
      <c r="CI105" s="10">
        <v>1</v>
      </c>
      <c r="CJ105" s="10">
        <v>2</v>
      </c>
      <c r="CK105" s="10">
        <v>2</v>
      </c>
      <c r="CL105" s="10">
        <v>2</v>
      </c>
      <c r="CM105" s="10">
        <v>3</v>
      </c>
      <c r="CN105" s="10">
        <v>1</v>
      </c>
      <c r="CO105" s="16">
        <f aca="true" t="shared" si="110" ref="CO105:CO129">AVERAGE(BX105,BY105,CB105,CC105,CF105,CG105,CI105,CK105,CN105)</f>
        <v>1.1111111111111112</v>
      </c>
      <c r="CP105" s="16">
        <f t="shared" si="92"/>
        <v>2.625</v>
      </c>
      <c r="CQ105" s="5">
        <v>11.281054</v>
      </c>
      <c r="CR105" s="5">
        <v>0.9808379633836347</v>
      </c>
      <c r="CS105" s="5">
        <f>D105+(1-(CQ105/110.72))</f>
        <v>0.8981118677745665</v>
      </c>
      <c r="CT105" s="5">
        <f>IF(C105=1,CS105,"")</f>
        <v>0.8981118677745665</v>
      </c>
      <c r="CU105" s="5">
        <f>IF(C105=0,CS105,"")</f>
      </c>
      <c r="CV105" s="6">
        <v>0</v>
      </c>
      <c r="CW105" s="5">
        <v>30</v>
      </c>
      <c r="CX105" s="5">
        <v>1.9124494604523032</v>
      </c>
      <c r="CY105" s="5">
        <f>IF(ISBLANK(BA105),"",BA105-D105)</f>
        <v>3</v>
      </c>
      <c r="CZ105" s="2">
        <f>BC105-(BU105*100)</f>
        <v>37.1</v>
      </c>
    </row>
    <row r="106" spans="1:104" ht="15">
      <c r="A106" s="14">
        <v>37433.416666666664</v>
      </c>
      <c r="B106" s="10">
        <v>262</v>
      </c>
      <c r="C106" s="10">
        <v>0</v>
      </c>
      <c r="D106" s="10">
        <v>1</v>
      </c>
      <c r="E106" s="10">
        <v>5</v>
      </c>
      <c r="F106" s="10">
        <v>2</v>
      </c>
      <c r="G106" s="12">
        <v>2</v>
      </c>
      <c r="H106" s="10">
        <v>2</v>
      </c>
      <c r="I106" s="10">
        <v>4</v>
      </c>
      <c r="J106" s="10">
        <v>50</v>
      </c>
      <c r="K106" s="10">
        <v>5</v>
      </c>
      <c r="L106" s="10">
        <v>4</v>
      </c>
      <c r="M106" s="10">
        <v>50</v>
      </c>
      <c r="N106" s="10"/>
      <c r="O106" s="10">
        <v>50</v>
      </c>
      <c r="P106" s="10">
        <v>5</v>
      </c>
      <c r="Q106" s="10"/>
      <c r="R106" s="10">
        <f t="shared" si="94"/>
        <v>-0.31</v>
      </c>
      <c r="S106" s="10">
        <f t="shared" si="95"/>
        <v>-0.2</v>
      </c>
      <c r="T106" s="10">
        <f t="shared" si="96"/>
        <v>-0.63</v>
      </c>
      <c r="U106" s="10">
        <f t="shared" si="97"/>
        <v>-0.67</v>
      </c>
      <c r="V106" s="10">
        <f t="shared" si="98"/>
        <v>-0.53</v>
      </c>
      <c r="W106" s="10">
        <f t="shared" si="99"/>
        <v>-0.6</v>
      </c>
      <c r="X106" s="10">
        <f t="shared" si="75"/>
        <v>-0.53</v>
      </c>
      <c r="Y106" s="10">
        <v>1</v>
      </c>
      <c r="Z106" s="10">
        <v>5</v>
      </c>
      <c r="AA106" s="10">
        <v>2</v>
      </c>
      <c r="AB106" s="10">
        <v>3</v>
      </c>
      <c r="AC106" s="10">
        <v>25</v>
      </c>
      <c r="AD106" s="10">
        <v>3</v>
      </c>
      <c r="AE106" s="10">
        <v>3</v>
      </c>
      <c r="AF106" s="10">
        <v>0</v>
      </c>
      <c r="AG106" s="10">
        <v>7</v>
      </c>
      <c r="AH106" s="10">
        <v>50</v>
      </c>
      <c r="AI106" s="10">
        <v>5</v>
      </c>
      <c r="AJ106" s="10">
        <f t="shared" si="84"/>
        <v>-4</v>
      </c>
      <c r="AK106" s="10">
        <f>IF(C106=0,AD106-K106,K106-AD106)</f>
        <v>-2</v>
      </c>
      <c r="AL106" s="10">
        <f t="shared" si="76"/>
        <v>2</v>
      </c>
      <c r="AM106" s="10">
        <f>IF(C106=0,AG106-N106,N106-AG106)</f>
        <v>7</v>
      </c>
      <c r="AN106" s="10">
        <f t="shared" si="77"/>
        <v>7</v>
      </c>
      <c r="AO106" s="10">
        <f>IF(C106=0,AF106-M106,M106-AF106)</f>
        <v>-50</v>
      </c>
      <c r="AP106" s="10">
        <f>IF(C106=0,AA106-H106,H106-AA106)</f>
        <v>0</v>
      </c>
      <c r="AQ106" s="10">
        <f t="shared" si="91"/>
        <v>-2.17</v>
      </c>
      <c r="AR106" s="10">
        <f t="shared" si="83"/>
        <v>-0.05</v>
      </c>
      <c r="AS106" s="10">
        <f t="shared" si="109"/>
        <v>-0.6</v>
      </c>
      <c r="AT106" s="10">
        <f aca="true" t="shared" si="111" ref="AT106:AT129">ROUND((AC106-AVERAGE(AC$1:AC$65536))/STDEV(AC$1:AC$65536),2)</f>
        <v>-1.04</v>
      </c>
      <c r="AU106" s="10">
        <f t="shared" si="101"/>
        <v>-0.55</v>
      </c>
      <c r="AV106" s="10">
        <f t="shared" si="102"/>
        <v>-2.04</v>
      </c>
      <c r="AW106" s="10">
        <f t="shared" si="103"/>
        <v>-0.86</v>
      </c>
      <c r="AX106" s="10">
        <v>2</v>
      </c>
      <c r="AY106" s="10">
        <v>3</v>
      </c>
      <c r="AZ106" s="10">
        <v>25</v>
      </c>
      <c r="BA106" s="10">
        <v>3</v>
      </c>
      <c r="BB106" s="11">
        <v>3</v>
      </c>
      <c r="BC106" s="10">
        <v>0</v>
      </c>
      <c r="BD106" s="10">
        <v>5</v>
      </c>
      <c r="BE106" s="10">
        <v>50</v>
      </c>
      <c r="BF106" s="10">
        <v>4</v>
      </c>
      <c r="BG106" s="2">
        <f t="shared" si="89"/>
        <v>-2</v>
      </c>
      <c r="BH106" s="10">
        <f>IF(V106=0,BA106-AD106,AD106-BA106)</f>
        <v>0</v>
      </c>
      <c r="BI106" s="10">
        <f t="shared" si="79"/>
        <v>0</v>
      </c>
      <c r="BJ106" s="10">
        <f>IF(V106=0,BD106-AG106,AG106-BD106)</f>
        <v>2</v>
      </c>
      <c r="BK106" s="10">
        <f t="shared" si="80"/>
        <v>2</v>
      </c>
      <c r="BL106" s="10">
        <f>IF(V106=0,BC106-AF106,AF106-BC106)</f>
        <v>0</v>
      </c>
      <c r="BM106" s="10">
        <f>IF(V106=0,AX106-AA106,AA106-AX106)</f>
        <v>0</v>
      </c>
      <c r="BN106" s="10">
        <f t="shared" si="90"/>
        <v>-1.94</v>
      </c>
      <c r="BO106" s="10">
        <f t="shared" si="93"/>
        <v>-0.15</v>
      </c>
      <c r="BP106" s="10">
        <f t="shared" si="104"/>
        <v>-0.91</v>
      </c>
      <c r="BQ106" s="10">
        <f t="shared" si="105"/>
        <v>-1.22</v>
      </c>
      <c r="BR106" s="10">
        <f t="shared" si="106"/>
        <v>-0.84</v>
      </c>
      <c r="BS106" s="10">
        <f t="shared" si="107"/>
        <v>-2.01</v>
      </c>
      <c r="BT106" s="10">
        <f t="shared" si="108"/>
        <v>-1.03</v>
      </c>
      <c r="BU106" s="5">
        <f>IF(C106=0,PERCENTRANK(CU:CU,CS106),PERCENTRANK(CT:CT,CS106))</f>
        <v>0</v>
      </c>
      <c r="BV106" s="5">
        <v>0</v>
      </c>
      <c r="BW106" s="10">
        <v>4</v>
      </c>
      <c r="BX106" s="10">
        <v>1</v>
      </c>
      <c r="BY106" s="10">
        <v>1</v>
      </c>
      <c r="BZ106" s="10">
        <v>4</v>
      </c>
      <c r="CA106" s="10">
        <v>3</v>
      </c>
      <c r="CB106" s="10">
        <v>1</v>
      </c>
      <c r="CC106" s="10">
        <v>1</v>
      </c>
      <c r="CD106" s="10">
        <v>3</v>
      </c>
      <c r="CE106" s="10">
        <v>3</v>
      </c>
      <c r="CF106" s="10">
        <v>1</v>
      </c>
      <c r="CG106" s="10">
        <v>1</v>
      </c>
      <c r="CH106" s="10">
        <v>3</v>
      </c>
      <c r="CI106" s="10">
        <v>1</v>
      </c>
      <c r="CJ106" s="10">
        <v>5</v>
      </c>
      <c r="CK106" s="10">
        <v>3</v>
      </c>
      <c r="CL106" s="10">
        <v>3</v>
      </c>
      <c r="CM106" s="10">
        <v>3</v>
      </c>
      <c r="CN106" s="10">
        <v>1</v>
      </c>
      <c r="CO106" s="16">
        <f t="shared" si="110"/>
        <v>1.2222222222222223</v>
      </c>
      <c r="CP106" s="16">
        <f t="shared" si="92"/>
        <v>3.5</v>
      </c>
      <c r="CQ106" s="5">
        <v>7.281053999999999</v>
      </c>
      <c r="CR106" s="5">
        <v>1.987632376961077</v>
      </c>
      <c r="CS106" s="5">
        <f>D106+(1-(CQ106/110.72))</f>
        <v>1.9342390354046244</v>
      </c>
      <c r="CT106" s="5">
        <f>IF(C106=1,CS106,"")</f>
      </c>
      <c r="CU106" s="5">
        <f>IF(C106=0,CS106,"")</f>
        <v>1.9342390354046244</v>
      </c>
      <c r="CV106" s="6">
        <v>0</v>
      </c>
      <c r="CW106" s="5">
        <v>32</v>
      </c>
      <c r="CX106" s="5">
        <v>9.984057726430752</v>
      </c>
      <c r="CY106" s="5">
        <f>IF(ISBLANK(BA106),"",BA106-D106)</f>
        <v>2</v>
      </c>
      <c r="CZ106" s="2">
        <f>BC106-(BU106*100)</f>
        <v>0</v>
      </c>
    </row>
    <row r="107" spans="1:104" ht="15">
      <c r="A107" s="14">
        <v>37433.416666666664</v>
      </c>
      <c r="B107" s="10">
        <v>263</v>
      </c>
      <c r="C107" s="10">
        <v>0</v>
      </c>
      <c r="D107" s="10">
        <v>7</v>
      </c>
      <c r="E107" s="10">
        <v>1</v>
      </c>
      <c r="F107" s="10">
        <v>2</v>
      </c>
      <c r="G107" s="12">
        <v>2</v>
      </c>
      <c r="H107" s="10">
        <v>2.5</v>
      </c>
      <c r="I107" s="10">
        <v>5</v>
      </c>
      <c r="J107" s="10">
        <v>65</v>
      </c>
      <c r="K107" s="10">
        <v>7</v>
      </c>
      <c r="L107" s="10">
        <v>5</v>
      </c>
      <c r="M107" s="10">
        <v>70</v>
      </c>
      <c r="N107" s="10">
        <v>6</v>
      </c>
      <c r="O107" s="10">
        <v>50</v>
      </c>
      <c r="P107" s="10">
        <v>5</v>
      </c>
      <c r="Q107" s="10">
        <f aca="true" t="shared" si="112" ref="Q107:Q129">K107-N107</f>
        <v>1</v>
      </c>
      <c r="R107" s="10">
        <f t="shared" si="94"/>
        <v>0.22</v>
      </c>
      <c r="S107" s="10">
        <f t="shared" si="95"/>
        <v>0.21</v>
      </c>
      <c r="T107" s="10">
        <f t="shared" si="96"/>
        <v>0.15</v>
      </c>
      <c r="U107" s="10">
        <f t="shared" si="97"/>
        <v>0.12</v>
      </c>
      <c r="V107" s="10">
        <f t="shared" si="98"/>
        <v>0.29</v>
      </c>
      <c r="W107" s="10">
        <f t="shared" si="99"/>
        <v>0.47</v>
      </c>
      <c r="X107" s="10">
        <f t="shared" si="75"/>
        <v>0.25</v>
      </c>
      <c r="Y107" s="10">
        <v>7</v>
      </c>
      <c r="Z107" s="10">
        <v>1</v>
      </c>
      <c r="AA107" s="10">
        <v>2.5</v>
      </c>
      <c r="AB107" s="10">
        <v>5</v>
      </c>
      <c r="AC107" s="10">
        <v>55</v>
      </c>
      <c r="AD107" s="10">
        <v>7</v>
      </c>
      <c r="AE107" s="10">
        <v>4</v>
      </c>
      <c r="AF107" s="10">
        <v>70</v>
      </c>
      <c r="AG107" s="10">
        <v>6</v>
      </c>
      <c r="AH107" s="10">
        <v>60</v>
      </c>
      <c r="AI107" s="10">
        <v>6</v>
      </c>
      <c r="AJ107" s="10">
        <f t="shared" si="84"/>
        <v>1</v>
      </c>
      <c r="AK107" s="10">
        <f>IF(C107=0,AD107-K107,K107-AD107)</f>
        <v>0</v>
      </c>
      <c r="AL107" s="10">
        <f t="shared" si="76"/>
        <v>0</v>
      </c>
      <c r="AM107" s="10">
        <f>IF(C107=0,AG107-N107,N107-AG107)</f>
        <v>0</v>
      </c>
      <c r="AN107" s="10">
        <f t="shared" si="77"/>
        <v>0</v>
      </c>
      <c r="AO107" s="10">
        <f>IF(C107=0,AF107-M107,M107-AF107)</f>
        <v>0</v>
      </c>
      <c r="AP107" s="10">
        <f>IF(C107=0,AA107-H107,H107-AA107)</f>
        <v>0</v>
      </c>
      <c r="AQ107" s="10">
        <f t="shared" si="91"/>
        <v>0.66</v>
      </c>
      <c r="AR107" s="10">
        <f t="shared" si="83"/>
        <v>0.31</v>
      </c>
      <c r="AS107" s="10">
        <f t="shared" si="109"/>
        <v>0.45</v>
      </c>
      <c r="AT107" s="10">
        <f t="shared" si="111"/>
        <v>0.05</v>
      </c>
      <c r="AU107" s="10">
        <f t="shared" si="101"/>
        <v>0.01</v>
      </c>
      <c r="AV107" s="10">
        <f t="shared" si="102"/>
        <v>0.72</v>
      </c>
      <c r="AW107" s="10">
        <f t="shared" si="103"/>
        <v>0.31</v>
      </c>
      <c r="AX107" s="10">
        <v>2</v>
      </c>
      <c r="AY107" s="10">
        <v>4</v>
      </c>
      <c r="AZ107" s="10">
        <v>50</v>
      </c>
      <c r="BA107" s="10">
        <v>7</v>
      </c>
      <c r="BB107" s="11">
        <v>4</v>
      </c>
      <c r="BC107" s="10">
        <v>80</v>
      </c>
      <c r="BD107" s="10">
        <v>7</v>
      </c>
      <c r="BE107" s="10">
        <v>80</v>
      </c>
      <c r="BF107" s="10">
        <v>8</v>
      </c>
      <c r="BG107" s="2">
        <f t="shared" si="89"/>
        <v>0</v>
      </c>
      <c r="BH107" s="10">
        <f>IF(V107=0,BA107-AD107,AD107-BA107)</f>
        <v>0</v>
      </c>
      <c r="BI107" s="10">
        <f t="shared" si="79"/>
        <v>0</v>
      </c>
      <c r="BJ107" s="10">
        <f>IF(V107=0,BD107-AG107,AG107-BD107)</f>
        <v>-1</v>
      </c>
      <c r="BK107" s="10">
        <f t="shared" si="80"/>
        <v>1</v>
      </c>
      <c r="BL107" s="10">
        <f>IF(V107=0,BC107-AF107,AF107-BC107)</f>
        <v>-10</v>
      </c>
      <c r="BM107" s="10">
        <f>IF(V107=0,AX107-AA107,AA107-AX107)</f>
        <v>0.5</v>
      </c>
      <c r="BN107" s="10">
        <f t="shared" si="90"/>
        <v>-0.15</v>
      </c>
      <c r="BO107" s="10">
        <f t="shared" si="93"/>
        <v>-0.15</v>
      </c>
      <c r="BP107" s="10">
        <f t="shared" si="104"/>
        <v>-0.33</v>
      </c>
      <c r="BQ107" s="10">
        <f t="shared" si="105"/>
        <v>-0.26</v>
      </c>
      <c r="BR107" s="10">
        <f t="shared" si="106"/>
        <v>-0.2</v>
      </c>
      <c r="BS107" s="10">
        <f t="shared" si="107"/>
        <v>1.01</v>
      </c>
      <c r="BT107" s="10">
        <f t="shared" si="108"/>
        <v>0.01</v>
      </c>
      <c r="BU107" s="5">
        <f>IF(C107=0,PERCENTRANK(CU:CU,CS107),PERCENTRANK(CT:CT,CS107))</f>
        <v>0.187</v>
      </c>
      <c r="BV107" s="5">
        <f>IF(C107=0,PERCENTRANK(SVO!A:A,CS107),PERCENTRANK(SVO!B:B,CS107))</f>
        <v>0.125</v>
      </c>
      <c r="BW107" s="10">
        <v>4</v>
      </c>
      <c r="BX107" s="10">
        <v>4</v>
      </c>
      <c r="BY107" s="10">
        <v>4</v>
      </c>
      <c r="BZ107" s="10">
        <v>5</v>
      </c>
      <c r="CA107" s="10">
        <v>4</v>
      </c>
      <c r="CB107" s="10">
        <v>2</v>
      </c>
      <c r="CC107" s="10">
        <v>3</v>
      </c>
      <c r="CD107" s="10">
        <v>3</v>
      </c>
      <c r="CE107" s="10">
        <v>3</v>
      </c>
      <c r="CF107" s="10">
        <v>4</v>
      </c>
      <c r="CG107" s="10">
        <v>2</v>
      </c>
      <c r="CH107" s="10">
        <v>1</v>
      </c>
      <c r="CI107" s="10">
        <v>2</v>
      </c>
      <c r="CJ107" s="10">
        <v>2</v>
      </c>
      <c r="CK107" s="10">
        <v>3</v>
      </c>
      <c r="CL107" s="10">
        <v>3</v>
      </c>
      <c r="CM107" s="10">
        <v>3</v>
      </c>
      <c r="CN107" s="10">
        <v>2</v>
      </c>
      <c r="CO107" s="16">
        <f t="shared" si="110"/>
        <v>2.888888888888889</v>
      </c>
      <c r="CP107" s="16">
        <f t="shared" si="92"/>
        <v>3.125</v>
      </c>
      <c r="CQ107" s="5">
        <v>11.281054</v>
      </c>
      <c r="CR107" s="5">
        <v>7.980837963383634</v>
      </c>
      <c r="CS107" s="5">
        <f>D107+(1-(CQ107/110.72))</f>
        <v>7.898111867774567</v>
      </c>
      <c r="CT107" s="5">
        <f>IF(C107=1,CS107,"")</f>
      </c>
      <c r="CU107" s="5">
        <f>IF(C107=0,CS107,"")</f>
        <v>7.898111867774567</v>
      </c>
      <c r="CV107" s="6">
        <v>0</v>
      </c>
      <c r="CW107" s="5">
        <v>3</v>
      </c>
      <c r="CX107" s="5">
        <v>8.961680143312487</v>
      </c>
      <c r="CY107" s="5">
        <f>IF(ISBLANK(BA107),"",BA107-D107)</f>
        <v>0</v>
      </c>
      <c r="CZ107" s="2">
        <f>BC107-(BU107*100)</f>
        <v>61.3</v>
      </c>
    </row>
    <row r="108" spans="1:104" ht="15">
      <c r="A108" s="14">
        <v>37433.416666666664</v>
      </c>
      <c r="B108" s="10">
        <v>264</v>
      </c>
      <c r="C108" s="10">
        <v>1</v>
      </c>
      <c r="D108" s="10">
        <v>0</v>
      </c>
      <c r="E108" s="10">
        <v>6</v>
      </c>
      <c r="F108" s="10">
        <v>2</v>
      </c>
      <c r="G108" s="12">
        <v>2</v>
      </c>
      <c r="H108" s="10">
        <v>2</v>
      </c>
      <c r="I108" s="10">
        <v>3</v>
      </c>
      <c r="J108" s="10">
        <v>62</v>
      </c>
      <c r="K108" s="10">
        <v>4</v>
      </c>
      <c r="L108" s="10">
        <v>4</v>
      </c>
      <c r="M108" s="10">
        <v>50</v>
      </c>
      <c r="N108" s="10">
        <v>3</v>
      </c>
      <c r="O108" s="10">
        <v>50</v>
      </c>
      <c r="P108" s="10">
        <v>4</v>
      </c>
      <c r="Q108" s="10">
        <f t="shared" si="112"/>
        <v>1</v>
      </c>
      <c r="R108" s="10">
        <f t="shared" si="94"/>
        <v>0.22</v>
      </c>
      <c r="S108" s="10">
        <f t="shared" si="95"/>
        <v>-0.2</v>
      </c>
      <c r="T108" s="10">
        <f t="shared" si="96"/>
        <v>-1.4</v>
      </c>
      <c r="U108" s="10">
        <f t="shared" si="97"/>
        <v>-0.03</v>
      </c>
      <c r="V108" s="10">
        <f t="shared" si="98"/>
        <v>-0.53</v>
      </c>
      <c r="W108" s="10">
        <f t="shared" si="99"/>
        <v>-0.6</v>
      </c>
      <c r="X108" s="10">
        <f t="shared" si="75"/>
        <v>-0.55</v>
      </c>
      <c r="Y108" s="10">
        <v>0</v>
      </c>
      <c r="Z108" s="10">
        <v>6</v>
      </c>
      <c r="AA108" s="10">
        <v>1</v>
      </c>
      <c r="AB108" s="10">
        <v>2</v>
      </c>
      <c r="AC108" s="10">
        <v>37</v>
      </c>
      <c r="AD108" s="10">
        <v>2</v>
      </c>
      <c r="AE108" s="10">
        <v>3</v>
      </c>
      <c r="AF108" s="10">
        <v>10</v>
      </c>
      <c r="AG108" s="10">
        <v>4</v>
      </c>
      <c r="AH108" s="10">
        <v>40</v>
      </c>
      <c r="AI108" s="10">
        <v>5</v>
      </c>
      <c r="AJ108" s="10">
        <f t="shared" si="84"/>
        <v>-2</v>
      </c>
      <c r="AK108" s="10">
        <f>IF(C108=0,AD108-K108,K108-AD108)</f>
        <v>2</v>
      </c>
      <c r="AL108" s="10">
        <f t="shared" si="76"/>
        <v>2</v>
      </c>
      <c r="AM108" s="10">
        <f>IF(C108=0,AG108-N108,N108-AG108)</f>
        <v>-1</v>
      </c>
      <c r="AN108" s="10">
        <f t="shared" si="77"/>
        <v>1</v>
      </c>
      <c r="AO108" s="10">
        <f>IF(C108=0,AF108-M108,M108-AF108)</f>
        <v>40</v>
      </c>
      <c r="AP108" s="10">
        <f>IF(C108=0,AA108-H108,H108-AA108)</f>
        <v>1</v>
      </c>
      <c r="AQ108" s="10">
        <f t="shared" si="91"/>
        <v>-1.04</v>
      </c>
      <c r="AR108" s="10">
        <f t="shared" si="83"/>
        <v>-0.79</v>
      </c>
      <c r="AS108" s="10">
        <f t="shared" si="109"/>
        <v>-1.12</v>
      </c>
      <c r="AT108" s="10">
        <f t="shared" si="111"/>
        <v>-0.6</v>
      </c>
      <c r="AU108" s="10">
        <f t="shared" si="101"/>
        <v>-0.55</v>
      </c>
      <c r="AV108" s="10">
        <f t="shared" si="102"/>
        <v>-1.64</v>
      </c>
      <c r="AW108" s="10">
        <f t="shared" si="103"/>
        <v>-0.94</v>
      </c>
      <c r="AX108" s="10">
        <v>2</v>
      </c>
      <c r="AY108" s="10">
        <v>5</v>
      </c>
      <c r="AZ108" s="10">
        <v>56</v>
      </c>
      <c r="BA108" s="10">
        <v>2</v>
      </c>
      <c r="BB108" s="11">
        <v>4</v>
      </c>
      <c r="BC108" s="10">
        <v>40</v>
      </c>
      <c r="BD108" s="10">
        <v>1</v>
      </c>
      <c r="BE108" s="10">
        <v>10</v>
      </c>
      <c r="BF108" s="10">
        <v>2</v>
      </c>
      <c r="BG108" s="2">
        <f t="shared" si="89"/>
        <v>1</v>
      </c>
      <c r="BH108" s="10">
        <f>IF(V108=0,BA108-AD108,AD108-BA108)</f>
        <v>0</v>
      </c>
      <c r="BI108" s="10">
        <f t="shared" si="79"/>
        <v>0</v>
      </c>
      <c r="BJ108" s="10">
        <f>IF(V108=0,BD108-AG108,AG108-BD108)</f>
        <v>3</v>
      </c>
      <c r="BK108" s="10">
        <f t="shared" si="80"/>
        <v>3</v>
      </c>
      <c r="BL108" s="10">
        <f>IF(V108=0,BC108-AF108,AF108-BC108)</f>
        <v>-30</v>
      </c>
      <c r="BM108" s="10">
        <f>IF(V108=0,AX108-AA108,AA108-AX108)</f>
        <v>-1</v>
      </c>
      <c r="BN108" s="10">
        <f t="shared" si="90"/>
        <v>0.75</v>
      </c>
      <c r="BO108" s="10">
        <f t="shared" si="93"/>
        <v>-0.15</v>
      </c>
      <c r="BP108" s="10">
        <f t="shared" si="104"/>
        <v>0.25</v>
      </c>
      <c r="BQ108" s="10">
        <f t="shared" si="105"/>
        <v>-0.03</v>
      </c>
      <c r="BR108" s="10">
        <f t="shared" si="106"/>
        <v>-0.2</v>
      </c>
      <c r="BS108" s="10">
        <f t="shared" si="107"/>
        <v>-0.5</v>
      </c>
      <c r="BT108" s="10">
        <f t="shared" si="108"/>
        <v>-0.13</v>
      </c>
      <c r="BU108" s="5">
        <f>IF(C108=0,PERCENTRANK(CU:CU,CS108),PERCENTRANK(CT:CT,CS108))</f>
        <v>0.161</v>
      </c>
      <c r="BV108" s="5">
        <f>IF(C108=0,PERCENTRANK(SVO!A:A,CS108),PERCENTRANK(SVO!B:B,CS108))</f>
        <v>0.102</v>
      </c>
      <c r="BW108" s="10">
        <v>4</v>
      </c>
      <c r="BX108" s="10">
        <v>3</v>
      </c>
      <c r="BY108" s="10">
        <v>2</v>
      </c>
      <c r="BZ108" s="10">
        <v>1</v>
      </c>
      <c r="CA108" s="10">
        <v>1</v>
      </c>
      <c r="CB108" s="10">
        <v>1</v>
      </c>
      <c r="CC108" s="10">
        <v>1</v>
      </c>
      <c r="CD108" s="10">
        <v>2</v>
      </c>
      <c r="CE108" s="10">
        <v>1</v>
      </c>
      <c r="CF108" s="10">
        <v>1</v>
      </c>
      <c r="CG108" s="10">
        <v>1</v>
      </c>
      <c r="CH108" s="10">
        <v>3</v>
      </c>
      <c r="CI108" s="10">
        <v>1</v>
      </c>
      <c r="CJ108" s="10">
        <v>2</v>
      </c>
      <c r="CK108" s="10">
        <v>1</v>
      </c>
      <c r="CL108" s="10">
        <v>1</v>
      </c>
      <c r="CM108" s="10">
        <v>3</v>
      </c>
      <c r="CN108" s="10">
        <v>1</v>
      </c>
      <c r="CO108" s="16">
        <f t="shared" si="110"/>
        <v>1.3333333333333333</v>
      </c>
      <c r="CP108" s="16">
        <f t="shared" si="92"/>
        <v>2.125</v>
      </c>
      <c r="CQ108" s="5">
        <v>6.281053999999999</v>
      </c>
      <c r="CR108" s="5">
        <v>0.9893309803554378</v>
      </c>
      <c r="CS108" s="5">
        <f>D108+(1-(CQ108/110.72))</f>
        <v>0.9432708273121387</v>
      </c>
      <c r="CT108" s="5">
        <f>IF(C108=1,CS108,"")</f>
        <v>0.9432708273121387</v>
      </c>
      <c r="CU108" s="5">
        <f>IF(C108=0,CS108,"")</f>
      </c>
      <c r="CV108" s="6">
        <v>0</v>
      </c>
      <c r="CW108" s="5">
        <v>9</v>
      </c>
      <c r="CX108" s="5">
        <v>0.9969625205737261</v>
      </c>
      <c r="CY108" s="5">
        <f>IF(ISBLANK(BA108),"",BA108-D108)</f>
        <v>2</v>
      </c>
      <c r="CZ108" s="2">
        <f>BC108-(BU108*100)</f>
        <v>23.9</v>
      </c>
    </row>
    <row r="109" spans="1:104" ht="15">
      <c r="A109" s="14">
        <v>37433.416666666664</v>
      </c>
      <c r="B109" s="10">
        <v>265</v>
      </c>
      <c r="C109" s="10">
        <v>0</v>
      </c>
      <c r="D109" s="10">
        <v>5</v>
      </c>
      <c r="E109" s="10">
        <v>5</v>
      </c>
      <c r="F109" s="10">
        <v>0</v>
      </c>
      <c r="G109" s="12">
        <v>4</v>
      </c>
      <c r="H109" s="10">
        <v>0</v>
      </c>
      <c r="I109" s="10">
        <v>6</v>
      </c>
      <c r="J109" s="10">
        <v>65</v>
      </c>
      <c r="K109" s="10">
        <v>7</v>
      </c>
      <c r="L109" s="10">
        <v>4</v>
      </c>
      <c r="M109" s="10">
        <v>70</v>
      </c>
      <c r="N109" s="10">
        <v>5</v>
      </c>
      <c r="O109" s="10">
        <v>50</v>
      </c>
      <c r="P109" s="10">
        <v>6</v>
      </c>
      <c r="Q109" s="10">
        <f t="shared" si="112"/>
        <v>2</v>
      </c>
      <c r="R109" s="10">
        <f t="shared" si="94"/>
        <v>0.76</v>
      </c>
      <c r="S109" s="10">
        <f t="shared" si="95"/>
        <v>-1.83</v>
      </c>
      <c r="T109" s="10">
        <f t="shared" si="96"/>
        <v>0.92</v>
      </c>
      <c r="U109" s="10">
        <f t="shared" si="97"/>
        <v>0.12</v>
      </c>
      <c r="V109" s="10">
        <f t="shared" si="98"/>
        <v>-0.53</v>
      </c>
      <c r="W109" s="10">
        <f t="shared" si="99"/>
        <v>0.47</v>
      </c>
      <c r="X109" s="10">
        <f t="shared" si="75"/>
        <v>-0.17</v>
      </c>
      <c r="Y109" s="10">
        <v>5</v>
      </c>
      <c r="Z109" s="10">
        <v>5</v>
      </c>
      <c r="AA109" s="10">
        <v>0</v>
      </c>
      <c r="AB109" s="10">
        <v>6</v>
      </c>
      <c r="AC109" s="10">
        <v>70</v>
      </c>
      <c r="AD109" s="10">
        <v>8</v>
      </c>
      <c r="AE109" s="10">
        <v>6</v>
      </c>
      <c r="AF109" s="10">
        <v>45</v>
      </c>
      <c r="AG109" s="10">
        <v>6</v>
      </c>
      <c r="AH109" s="10">
        <v>30</v>
      </c>
      <c r="AI109" s="10">
        <v>5</v>
      </c>
      <c r="AJ109" s="10">
        <f t="shared" si="84"/>
        <v>2</v>
      </c>
      <c r="AK109" s="10">
        <f>IF(C109=0,AD109-K109,K109-AD109)</f>
        <v>1</v>
      </c>
      <c r="AL109" s="10">
        <f t="shared" si="76"/>
        <v>1</v>
      </c>
      <c r="AM109" s="10">
        <f>IF(C109=0,AG109-N109,N109-AG109)</f>
        <v>1</v>
      </c>
      <c r="AN109" s="10">
        <f t="shared" si="77"/>
        <v>1</v>
      </c>
      <c r="AO109" s="10">
        <f>IF(C109=0,AF109-M109,M109-AF109)</f>
        <v>-25</v>
      </c>
      <c r="AP109" s="10">
        <f>IF(C109=0,AA109-H109,H109-AA109)</f>
        <v>0</v>
      </c>
      <c r="AQ109" s="10">
        <f t="shared" si="91"/>
        <v>1.23</v>
      </c>
      <c r="AR109" s="10">
        <f t="shared" si="83"/>
        <v>-1.52</v>
      </c>
      <c r="AS109" s="10">
        <f t="shared" si="109"/>
        <v>0.97</v>
      </c>
      <c r="AT109" s="10">
        <f t="shared" si="111"/>
        <v>0.59</v>
      </c>
      <c r="AU109" s="10">
        <f t="shared" si="101"/>
        <v>1.14</v>
      </c>
      <c r="AV109" s="10">
        <f t="shared" si="102"/>
        <v>-0.26</v>
      </c>
      <c r="AW109" s="10">
        <f t="shared" si="103"/>
        <v>0.18</v>
      </c>
      <c r="AX109" s="10">
        <v>0</v>
      </c>
      <c r="AY109" s="10">
        <v>5</v>
      </c>
      <c r="AZ109" s="10">
        <v>35</v>
      </c>
      <c r="BA109" s="10">
        <v>8</v>
      </c>
      <c r="BB109" s="11">
        <v>2</v>
      </c>
      <c r="BC109" s="10">
        <v>40</v>
      </c>
      <c r="BD109" s="10">
        <v>9</v>
      </c>
      <c r="BE109" s="10">
        <v>70</v>
      </c>
      <c r="BF109" s="10">
        <v>6</v>
      </c>
      <c r="BG109" s="2">
        <f t="shared" si="89"/>
        <v>-1</v>
      </c>
      <c r="BH109" s="10">
        <f>IF(V109=0,BA109-AD109,AD109-BA109)</f>
        <v>0</v>
      </c>
      <c r="BI109" s="10">
        <f t="shared" si="79"/>
        <v>0</v>
      </c>
      <c r="BJ109" s="10">
        <f>IF(V109=0,BD109-AG109,AG109-BD109)</f>
        <v>-3</v>
      </c>
      <c r="BK109" s="10">
        <f t="shared" si="80"/>
        <v>3</v>
      </c>
      <c r="BL109" s="10">
        <f>IF(V109=0,BC109-AF109,AF109-BC109)</f>
        <v>5</v>
      </c>
      <c r="BM109" s="10">
        <f>IF(V109=0,AX109-AA109,AA109-AX109)</f>
        <v>0</v>
      </c>
      <c r="BN109" s="10">
        <f t="shared" si="90"/>
        <v>-1.04</v>
      </c>
      <c r="BO109" s="10">
        <f t="shared" si="93"/>
        <v>-1.61</v>
      </c>
      <c r="BP109" s="10">
        <f t="shared" si="104"/>
        <v>0.25</v>
      </c>
      <c r="BQ109" s="10">
        <f t="shared" si="105"/>
        <v>-0.84</v>
      </c>
      <c r="BR109" s="10">
        <f t="shared" si="106"/>
        <v>-1.47</v>
      </c>
      <c r="BS109" s="10">
        <f t="shared" si="107"/>
        <v>-0.5</v>
      </c>
      <c r="BT109" s="10">
        <f t="shared" si="108"/>
        <v>-0.83</v>
      </c>
      <c r="BU109" s="5">
        <f>IF(C109=0,PERCENTRANK(CU:CU,CS109),PERCENTRANK(CT:CT,CS109))</f>
        <v>0.062</v>
      </c>
      <c r="BV109" s="5">
        <v>0</v>
      </c>
      <c r="BW109" s="10">
        <v>5</v>
      </c>
      <c r="BX109" s="10">
        <v>1</v>
      </c>
      <c r="BY109" s="10">
        <v>1</v>
      </c>
      <c r="BZ109" s="10">
        <v>1</v>
      </c>
      <c r="CA109" s="10">
        <v>5</v>
      </c>
      <c r="CB109" s="10">
        <v>1</v>
      </c>
      <c r="CC109" s="10">
        <v>1</v>
      </c>
      <c r="CD109" s="10">
        <v>3</v>
      </c>
      <c r="CE109" s="10">
        <v>3</v>
      </c>
      <c r="CF109" s="10">
        <v>1</v>
      </c>
      <c r="CG109" s="10">
        <v>1</v>
      </c>
      <c r="CH109" s="10">
        <v>4</v>
      </c>
      <c r="CI109" s="10">
        <v>1</v>
      </c>
      <c r="CJ109" s="10">
        <v>3</v>
      </c>
      <c r="CK109" s="10">
        <v>1</v>
      </c>
      <c r="CL109" s="10">
        <v>3</v>
      </c>
      <c r="CM109" s="10">
        <v>4</v>
      </c>
      <c r="CN109" s="10">
        <v>1</v>
      </c>
      <c r="CO109" s="16">
        <f t="shared" si="110"/>
        <v>1</v>
      </c>
      <c r="CP109" s="16">
        <f t="shared" si="92"/>
        <v>3.5</v>
      </c>
      <c r="CQ109" s="5">
        <v>7.281053999999999</v>
      </c>
      <c r="CR109" s="5">
        <v>5.987632376961077</v>
      </c>
      <c r="CS109" s="5">
        <f>D109+(1-(CQ109/110.72))</f>
        <v>5.934239035404624</v>
      </c>
      <c r="CT109" s="5">
        <f>IF(C109=1,CS109,"")</f>
      </c>
      <c r="CU109" s="5">
        <f>IF(C109=0,CS109,"")</f>
        <v>5.934239035404624</v>
      </c>
      <c r="CV109" s="6">
        <v>0</v>
      </c>
      <c r="CW109" s="5">
        <v>22</v>
      </c>
      <c r="CX109" s="5">
        <v>10.751886792773716</v>
      </c>
      <c r="CY109" s="5">
        <f>IF(ISBLANK(BA109),"",BA109-D109)</f>
        <v>3</v>
      </c>
      <c r="CZ109" s="2">
        <f>BC109-(BU109*100)</f>
        <v>33.8</v>
      </c>
    </row>
    <row r="110" spans="1:104" ht="15">
      <c r="A110" s="14">
        <v>37433.416666666664</v>
      </c>
      <c r="B110" s="10">
        <v>266</v>
      </c>
      <c r="C110" s="10">
        <v>1</v>
      </c>
      <c r="D110" s="10">
        <v>3</v>
      </c>
      <c r="E110" s="10">
        <v>10</v>
      </c>
      <c r="F110" s="10">
        <v>1</v>
      </c>
      <c r="G110" s="12">
        <v>5</v>
      </c>
      <c r="H110" s="10">
        <v>2</v>
      </c>
      <c r="I110" s="10">
        <v>4</v>
      </c>
      <c r="J110" s="10">
        <v>61</v>
      </c>
      <c r="K110" s="10">
        <v>5</v>
      </c>
      <c r="L110" s="10">
        <v>5</v>
      </c>
      <c r="M110" s="10">
        <v>60</v>
      </c>
      <c r="N110" s="10">
        <v>4</v>
      </c>
      <c r="O110" s="10">
        <v>50</v>
      </c>
      <c r="P110" s="10">
        <v>4</v>
      </c>
      <c r="Q110" s="10">
        <f t="shared" si="112"/>
        <v>1</v>
      </c>
      <c r="R110" s="10">
        <f t="shared" si="94"/>
        <v>0.22</v>
      </c>
      <c r="S110" s="10">
        <f t="shared" si="95"/>
        <v>-0.2</v>
      </c>
      <c r="T110" s="10">
        <f t="shared" si="96"/>
        <v>-0.63</v>
      </c>
      <c r="U110" s="10">
        <f t="shared" si="97"/>
        <v>-0.09</v>
      </c>
      <c r="V110" s="10">
        <f t="shared" si="98"/>
        <v>0.29</v>
      </c>
      <c r="W110" s="10">
        <f t="shared" si="99"/>
        <v>-0.07</v>
      </c>
      <c r="X110" s="10">
        <f t="shared" si="75"/>
        <v>-0.14</v>
      </c>
      <c r="Y110" s="10">
        <v>3</v>
      </c>
      <c r="Z110" s="10">
        <v>10</v>
      </c>
      <c r="AA110" s="10">
        <v>1</v>
      </c>
      <c r="AB110" s="10">
        <v>3</v>
      </c>
      <c r="AC110" s="10">
        <v>51</v>
      </c>
      <c r="AD110" s="10">
        <v>3</v>
      </c>
      <c r="AE110" s="10">
        <v>4</v>
      </c>
      <c r="AF110" s="10">
        <v>55</v>
      </c>
      <c r="AG110" s="10">
        <v>2</v>
      </c>
      <c r="AH110" s="10">
        <v>50</v>
      </c>
      <c r="AI110" s="10">
        <v>2</v>
      </c>
      <c r="AJ110" s="10">
        <f t="shared" si="84"/>
        <v>1</v>
      </c>
      <c r="AK110" s="10">
        <f>IF(C110=0,AD110-K110,K110-AD110)</f>
        <v>2</v>
      </c>
      <c r="AL110" s="10">
        <f t="shared" si="76"/>
        <v>2</v>
      </c>
      <c r="AM110" s="10">
        <f>IF(C110=0,AG110-N110,N110-AG110)</f>
        <v>2</v>
      </c>
      <c r="AN110" s="10">
        <f t="shared" si="77"/>
        <v>2</v>
      </c>
      <c r="AO110" s="10">
        <f>IF(C110=0,AF110-M110,M110-AF110)</f>
        <v>5</v>
      </c>
      <c r="AP110" s="10">
        <f>IF(C110=0,AA110-H110,H110-AA110)</f>
        <v>1</v>
      </c>
      <c r="AQ110" s="10">
        <f t="shared" si="91"/>
        <v>0.66</v>
      </c>
      <c r="AR110" s="10">
        <f t="shared" si="83"/>
        <v>-0.79</v>
      </c>
      <c r="AS110" s="10">
        <f t="shared" si="109"/>
        <v>-0.6</v>
      </c>
      <c r="AT110" s="10">
        <f t="shared" si="111"/>
        <v>-0.1</v>
      </c>
      <c r="AU110" s="10">
        <f t="shared" si="101"/>
        <v>0.01</v>
      </c>
      <c r="AV110" s="10">
        <f t="shared" si="102"/>
        <v>0.13</v>
      </c>
      <c r="AW110" s="10">
        <f t="shared" si="103"/>
        <v>-0.27</v>
      </c>
      <c r="AX110" s="10">
        <v>1</v>
      </c>
      <c r="AY110" s="10">
        <v>3</v>
      </c>
      <c r="AZ110" s="10">
        <v>52</v>
      </c>
      <c r="BA110" s="10">
        <v>2</v>
      </c>
      <c r="BB110" s="11">
        <v>4</v>
      </c>
      <c r="BC110" s="10">
        <v>70</v>
      </c>
      <c r="BD110" s="10">
        <v>1</v>
      </c>
      <c r="BE110" s="10">
        <v>50</v>
      </c>
      <c r="BF110" s="10">
        <v>1</v>
      </c>
      <c r="BG110" s="2">
        <f t="shared" si="89"/>
        <v>1</v>
      </c>
      <c r="BH110" s="10">
        <f>IF(V110=0,BA110-AD110,AD110-BA110)</f>
        <v>1</v>
      </c>
      <c r="BI110" s="10">
        <f t="shared" si="79"/>
        <v>1</v>
      </c>
      <c r="BJ110" s="10">
        <f>IF(V110=0,BD110-AG110,AG110-BD110)</f>
        <v>1</v>
      </c>
      <c r="BK110" s="10">
        <f t="shared" si="80"/>
        <v>1</v>
      </c>
      <c r="BL110" s="10">
        <f>IF(V110=0,BC110-AF110,AF110-BC110)</f>
        <v>-15</v>
      </c>
      <c r="BM110" s="10">
        <f>IF(V110=0,AX110-AA110,AA110-AX110)</f>
        <v>0</v>
      </c>
      <c r="BN110" s="10">
        <f t="shared" si="90"/>
        <v>0.75</v>
      </c>
      <c r="BO110" s="10">
        <f t="shared" si="93"/>
        <v>-0.88</v>
      </c>
      <c r="BP110" s="10">
        <f t="shared" si="104"/>
        <v>-0.91</v>
      </c>
      <c r="BQ110" s="10">
        <f t="shared" si="105"/>
        <v>-0.19</v>
      </c>
      <c r="BR110" s="10">
        <f t="shared" si="106"/>
        <v>-0.2</v>
      </c>
      <c r="BS110" s="10">
        <f t="shared" si="107"/>
        <v>0.63</v>
      </c>
      <c r="BT110" s="10">
        <f t="shared" si="108"/>
        <v>-0.31</v>
      </c>
      <c r="BU110" s="5">
        <f>IF(C110=0,PERCENTRANK(CU:CU,CS110),PERCENTRANK(CT:CT,CS110))</f>
        <v>0.903</v>
      </c>
      <c r="BV110" s="5">
        <f>IF(C110=0,PERCENTRANK(SVO!A:A,CS110),PERCENTRANK(SVO!B:B,CS110))</f>
        <v>0.955</v>
      </c>
      <c r="BW110" s="10">
        <v>3</v>
      </c>
      <c r="BX110" s="10">
        <v>1</v>
      </c>
      <c r="BY110" s="10">
        <v>1</v>
      </c>
      <c r="BZ110" s="10">
        <v>3</v>
      </c>
      <c r="CA110" s="10">
        <v>2</v>
      </c>
      <c r="CB110" s="10">
        <v>1</v>
      </c>
      <c r="CC110" s="10">
        <v>1</v>
      </c>
      <c r="CD110" s="10">
        <v>1</v>
      </c>
      <c r="CE110" s="10">
        <v>1</v>
      </c>
      <c r="CF110" s="10">
        <v>1</v>
      </c>
      <c r="CG110" s="10">
        <v>1</v>
      </c>
      <c r="CH110" s="10">
        <v>1</v>
      </c>
      <c r="CI110" s="10">
        <v>1</v>
      </c>
      <c r="CJ110" s="10">
        <v>2</v>
      </c>
      <c r="CK110" s="10">
        <v>1</v>
      </c>
      <c r="CL110" s="10">
        <v>1</v>
      </c>
      <c r="CM110" s="10">
        <v>1</v>
      </c>
      <c r="CN110" s="10">
        <v>1</v>
      </c>
      <c r="CO110" s="16">
        <f t="shared" si="110"/>
        <v>1</v>
      </c>
      <c r="CP110" s="16">
        <f t="shared" si="92"/>
        <v>1.75</v>
      </c>
      <c r="CQ110" s="5">
        <v>2.2810539999999992</v>
      </c>
      <c r="CR110" s="5">
        <v>3.9961253939328802</v>
      </c>
      <c r="CS110" s="5">
        <f>D110+(1-(CQ110/110.72))</f>
        <v>3.9793979949421967</v>
      </c>
      <c r="CT110" s="5">
        <f>IF(C110=1,CS110,"")</f>
        <v>3.9793979949421967</v>
      </c>
      <c r="CU110" s="5">
        <f>IF(C110=0,CS110,"")</f>
      </c>
      <c r="CV110" s="6">
        <v>1</v>
      </c>
      <c r="CW110" s="5">
        <v>74</v>
      </c>
      <c r="CX110" s="5">
        <v>1.8861522914833084</v>
      </c>
      <c r="CY110" s="5">
        <f>IF(ISBLANK(BA110),"",BA110-D110)</f>
        <v>-1</v>
      </c>
      <c r="CZ110" s="2">
        <f>BC110-(BU110*100)</f>
        <v>-20.299999999999997</v>
      </c>
    </row>
    <row r="111" spans="1:104" ht="15">
      <c r="A111" s="14">
        <v>37433.479166666664</v>
      </c>
      <c r="B111" s="10">
        <v>271</v>
      </c>
      <c r="C111" s="10">
        <v>1</v>
      </c>
      <c r="D111" s="10">
        <v>1</v>
      </c>
      <c r="E111" s="10"/>
      <c r="F111" s="10">
        <v>0</v>
      </c>
      <c r="G111" s="12">
        <v>4</v>
      </c>
      <c r="H111" s="10">
        <v>1</v>
      </c>
      <c r="I111" s="10">
        <v>1</v>
      </c>
      <c r="J111" s="10">
        <v>26</v>
      </c>
      <c r="K111" s="10">
        <v>3</v>
      </c>
      <c r="L111" s="10">
        <v>2</v>
      </c>
      <c r="M111" s="10">
        <v>20</v>
      </c>
      <c r="N111" s="10">
        <v>8</v>
      </c>
      <c r="O111" s="10">
        <v>80</v>
      </c>
      <c r="P111" s="10">
        <v>5</v>
      </c>
      <c r="Q111" s="10">
        <f t="shared" si="112"/>
        <v>-5</v>
      </c>
      <c r="R111" s="10">
        <f t="shared" si="94"/>
        <v>-2.97</v>
      </c>
      <c r="S111" s="10">
        <f t="shared" si="95"/>
        <v>-1.01</v>
      </c>
      <c r="T111" s="10">
        <f t="shared" si="96"/>
        <v>-2.94</v>
      </c>
      <c r="U111" s="10">
        <f t="shared" si="97"/>
        <v>-1.93</v>
      </c>
      <c r="V111" s="10">
        <f t="shared" si="98"/>
        <v>-2.17</v>
      </c>
      <c r="W111" s="10">
        <f t="shared" si="99"/>
        <v>-2.19</v>
      </c>
      <c r="X111" s="10">
        <f t="shared" si="75"/>
        <v>-2.05</v>
      </c>
      <c r="Y111" s="10">
        <v>1</v>
      </c>
      <c r="Z111" s="10">
        <v>0</v>
      </c>
      <c r="AA111" s="10">
        <v>0</v>
      </c>
      <c r="AB111" s="10">
        <v>1</v>
      </c>
      <c r="AC111" s="10">
        <v>1</v>
      </c>
      <c r="AD111" s="10">
        <v>0</v>
      </c>
      <c r="AE111" s="10">
        <v>1</v>
      </c>
      <c r="AF111" s="10">
        <v>0</v>
      </c>
      <c r="AG111" s="10">
        <v>3</v>
      </c>
      <c r="AH111" s="10">
        <v>50</v>
      </c>
      <c r="AI111" s="10">
        <v>3</v>
      </c>
      <c r="AJ111" s="10">
        <f t="shared" si="84"/>
        <v>-3</v>
      </c>
      <c r="AK111" s="10">
        <f>IF(C111=0,AD111-K111,K111-AD111)</f>
        <v>3</v>
      </c>
      <c r="AL111" s="10">
        <f t="shared" si="76"/>
        <v>3</v>
      </c>
      <c r="AM111" s="10">
        <f>IF(C111=0,AG111-N111,N111-AG111)</f>
        <v>5</v>
      </c>
      <c r="AN111" s="10">
        <f t="shared" si="77"/>
        <v>5</v>
      </c>
      <c r="AO111" s="10">
        <f>IF(C111=0,AF111-M111,M111-AF111)</f>
        <v>20</v>
      </c>
      <c r="AP111" s="10">
        <f>IF(C111=0,AA111-H111,H111-AA111)</f>
        <v>1</v>
      </c>
      <c r="AQ111" s="10">
        <f t="shared" si="91"/>
        <v>-1.61</v>
      </c>
      <c r="AR111" s="10">
        <f t="shared" si="83"/>
        <v>-1.52</v>
      </c>
      <c r="AS111" s="10">
        <f t="shared" si="109"/>
        <v>-1.65</v>
      </c>
      <c r="AT111" s="10">
        <f t="shared" si="111"/>
        <v>-1.91</v>
      </c>
      <c r="AU111" s="10">
        <f t="shared" si="101"/>
        <v>-1.68</v>
      </c>
      <c r="AV111" s="10">
        <f t="shared" si="102"/>
        <v>-2.04</v>
      </c>
      <c r="AW111" s="10">
        <f t="shared" si="103"/>
        <v>-1.76</v>
      </c>
      <c r="AX111" s="10">
        <v>0</v>
      </c>
      <c r="AY111" s="10">
        <v>1</v>
      </c>
      <c r="AZ111" s="10">
        <v>0</v>
      </c>
      <c r="BA111" s="10">
        <v>0</v>
      </c>
      <c r="BB111" s="11">
        <v>1</v>
      </c>
      <c r="BC111" s="10">
        <v>0</v>
      </c>
      <c r="BD111" s="10">
        <v>1</v>
      </c>
      <c r="BE111" s="10">
        <v>45</v>
      </c>
      <c r="BF111" s="10">
        <v>1</v>
      </c>
      <c r="BG111" s="2">
        <f t="shared" si="89"/>
        <v>-1</v>
      </c>
      <c r="BH111" s="10">
        <f>IF(V111=0,BA111-AD111,AD111-BA111)</f>
        <v>0</v>
      </c>
      <c r="BI111" s="10">
        <f t="shared" si="79"/>
        <v>0</v>
      </c>
      <c r="BJ111" s="10">
        <f>IF(V111=0,BD111-AG111,AG111-BD111)</f>
        <v>2</v>
      </c>
      <c r="BK111" s="10">
        <f t="shared" si="80"/>
        <v>2</v>
      </c>
      <c r="BL111" s="10">
        <f>IF(V111=0,BC111-AF111,AF111-BC111)</f>
        <v>0</v>
      </c>
      <c r="BM111" s="10">
        <f>IF(V111=0,AX111-AA111,AA111-AX111)</f>
        <v>0</v>
      </c>
      <c r="BN111" s="10">
        <f t="shared" si="90"/>
        <v>-1.04</v>
      </c>
      <c r="BO111" s="10">
        <f t="shared" si="93"/>
        <v>-1.61</v>
      </c>
      <c r="BP111" s="10">
        <f t="shared" si="104"/>
        <v>-2.06</v>
      </c>
      <c r="BQ111" s="10">
        <f t="shared" si="105"/>
        <v>-2.18</v>
      </c>
      <c r="BR111" s="10">
        <f t="shared" si="106"/>
        <v>-2.1</v>
      </c>
      <c r="BS111" s="10">
        <f t="shared" si="107"/>
        <v>-2.01</v>
      </c>
      <c r="BT111" s="10">
        <f t="shared" si="108"/>
        <v>-1.99</v>
      </c>
      <c r="BU111" s="5">
        <f>IF(C111=0,PERCENTRANK(CU:CU,CS111),PERCENTRANK(CT:CT,CS111))</f>
        <v>0.29</v>
      </c>
      <c r="BV111" s="5">
        <f>IF(C111=0,PERCENTRANK(SVO!A:A,CS111),PERCENTRANK(SVO!B:B,CS111))</f>
        <v>0.216</v>
      </c>
      <c r="BW111" s="10">
        <v>3</v>
      </c>
      <c r="BX111" s="10">
        <v>2</v>
      </c>
      <c r="BY111" s="10">
        <v>5</v>
      </c>
      <c r="BZ111" s="10">
        <v>3</v>
      </c>
      <c r="CA111" s="10">
        <v>1</v>
      </c>
      <c r="CB111" s="10">
        <v>5</v>
      </c>
      <c r="CC111" s="10">
        <v>4</v>
      </c>
      <c r="CD111" s="10">
        <v>1</v>
      </c>
      <c r="CE111" s="10">
        <v>1</v>
      </c>
      <c r="CF111" s="10">
        <v>3</v>
      </c>
      <c r="CG111" s="10">
        <v>2</v>
      </c>
      <c r="CH111" s="10">
        <v>1</v>
      </c>
      <c r="CI111" s="10">
        <v>3</v>
      </c>
      <c r="CJ111" s="10">
        <v>3</v>
      </c>
      <c r="CK111" s="10">
        <v>4</v>
      </c>
      <c r="CL111" s="10">
        <v>3</v>
      </c>
      <c r="CM111" s="10">
        <v>1</v>
      </c>
      <c r="CN111" s="10">
        <v>2</v>
      </c>
      <c r="CO111" s="16">
        <f t="shared" si="110"/>
        <v>3.3333333333333335</v>
      </c>
      <c r="CP111" s="16">
        <f t="shared" si="92"/>
        <v>1.75</v>
      </c>
      <c r="CQ111" s="5">
        <v>12.281054</v>
      </c>
      <c r="CR111" s="5">
        <v>1.979139359989274</v>
      </c>
      <c r="CS111" s="5">
        <f>D111+(1-(CQ111/110.72))</f>
        <v>1.889080075867052</v>
      </c>
      <c r="CT111" s="5">
        <f>IF(C111=1,CS111,"")</f>
        <v>1.889080075867052</v>
      </c>
      <c r="CU111" s="5">
        <f>IF(C111=0,CS111,"")</f>
      </c>
      <c r="CV111" s="6">
        <v>0</v>
      </c>
      <c r="CW111" s="5">
        <v>64</v>
      </c>
      <c r="CX111" s="5">
        <v>2.9214004936996094</v>
      </c>
      <c r="CY111" s="5">
        <f>IF(ISBLANK(BA111),"",BA111-D111)</f>
        <v>-1</v>
      </c>
      <c r="CZ111" s="2">
        <f>BC111-(BU111*100)</f>
        <v>-28.999999999999996</v>
      </c>
    </row>
    <row r="112" spans="1:104" ht="15">
      <c r="A112" s="14">
        <v>37433.479166666664</v>
      </c>
      <c r="B112" s="10">
        <v>272</v>
      </c>
      <c r="C112" s="10">
        <v>1</v>
      </c>
      <c r="D112" s="10">
        <v>1</v>
      </c>
      <c r="E112" s="10">
        <v>8.5</v>
      </c>
      <c r="F112" s="10">
        <v>3</v>
      </c>
      <c r="G112" s="12">
        <v>7</v>
      </c>
      <c r="H112" s="10">
        <v>1</v>
      </c>
      <c r="I112" s="10">
        <v>4</v>
      </c>
      <c r="J112" s="10">
        <v>50</v>
      </c>
      <c r="K112" s="10">
        <v>3</v>
      </c>
      <c r="L112" s="10">
        <v>4</v>
      </c>
      <c r="M112" s="10">
        <v>50</v>
      </c>
      <c r="N112" s="10">
        <v>3</v>
      </c>
      <c r="O112" s="10">
        <v>50</v>
      </c>
      <c r="P112" s="10">
        <v>3</v>
      </c>
      <c r="Q112" s="10">
        <f t="shared" si="112"/>
        <v>0</v>
      </c>
      <c r="R112" s="10">
        <f t="shared" si="94"/>
        <v>-0.31</v>
      </c>
      <c r="S112" s="10">
        <f t="shared" si="95"/>
        <v>-1.01</v>
      </c>
      <c r="T112" s="10">
        <f t="shared" si="96"/>
        <v>-0.63</v>
      </c>
      <c r="U112" s="10">
        <f t="shared" si="97"/>
        <v>-0.67</v>
      </c>
      <c r="V112" s="10">
        <f t="shared" si="98"/>
        <v>-0.53</v>
      </c>
      <c r="W112" s="10">
        <f t="shared" si="99"/>
        <v>-0.6</v>
      </c>
      <c r="X112" s="10">
        <f t="shared" si="75"/>
        <v>-0.69</v>
      </c>
      <c r="Y112" s="10">
        <v>1</v>
      </c>
      <c r="Z112" s="10">
        <v>8.5</v>
      </c>
      <c r="AA112" s="10">
        <v>1</v>
      </c>
      <c r="AB112" s="10">
        <v>3</v>
      </c>
      <c r="AC112" s="10">
        <v>40</v>
      </c>
      <c r="AD112" s="10">
        <v>3</v>
      </c>
      <c r="AE112" s="10">
        <v>3</v>
      </c>
      <c r="AF112" s="10">
        <v>45</v>
      </c>
      <c r="AG112" s="10">
        <v>4</v>
      </c>
      <c r="AH112" s="10">
        <v>50</v>
      </c>
      <c r="AI112" s="10">
        <v>4</v>
      </c>
      <c r="AJ112" s="10">
        <f t="shared" si="84"/>
        <v>-1</v>
      </c>
      <c r="AK112" s="10">
        <f>IF(C112=0,AD112-K112,K112-AD112)</f>
        <v>0</v>
      </c>
      <c r="AL112" s="10">
        <f t="shared" si="76"/>
        <v>0</v>
      </c>
      <c r="AM112" s="10">
        <f>IF(C112=0,AG112-N112,N112-AG112)</f>
        <v>-1</v>
      </c>
      <c r="AN112" s="10">
        <f t="shared" si="77"/>
        <v>1</v>
      </c>
      <c r="AO112" s="10">
        <f>IF(C112=0,AF112-M112,M112-AF112)</f>
        <v>5</v>
      </c>
      <c r="AP112" s="10">
        <f>IF(C112=0,AA112-H112,H112-AA112)</f>
        <v>0</v>
      </c>
      <c r="AQ112" s="10">
        <f t="shared" si="91"/>
        <v>-0.47</v>
      </c>
      <c r="AR112" s="10">
        <f t="shared" si="83"/>
        <v>-0.79</v>
      </c>
      <c r="AS112" s="10">
        <f t="shared" si="109"/>
        <v>-0.6</v>
      </c>
      <c r="AT112" s="10">
        <f t="shared" si="111"/>
        <v>-0.5</v>
      </c>
      <c r="AU112" s="10">
        <f t="shared" si="101"/>
        <v>-0.55</v>
      </c>
      <c r="AV112" s="10">
        <f t="shared" si="102"/>
        <v>-0.26</v>
      </c>
      <c r="AW112" s="10">
        <f t="shared" si="103"/>
        <v>-0.54</v>
      </c>
      <c r="AX112" s="10">
        <v>3</v>
      </c>
      <c r="AY112" s="10">
        <v>3</v>
      </c>
      <c r="AZ112" s="10">
        <v>74</v>
      </c>
      <c r="BA112" s="10">
        <v>3</v>
      </c>
      <c r="BB112" s="11">
        <v>5</v>
      </c>
      <c r="BC112" s="10">
        <v>90</v>
      </c>
      <c r="BD112" s="10">
        <v>2</v>
      </c>
      <c r="BE112" s="10">
        <v>58</v>
      </c>
      <c r="BF112" s="10">
        <v>1</v>
      </c>
      <c r="BG112" s="2">
        <f t="shared" si="89"/>
        <v>1</v>
      </c>
      <c r="BH112" s="10">
        <f>IF(V112=0,BA112-AD112,AD112-BA112)</f>
        <v>0</v>
      </c>
      <c r="BI112" s="10">
        <f t="shared" si="79"/>
        <v>0</v>
      </c>
      <c r="BJ112" s="10">
        <f>IF(V112=0,BD112-AG112,AG112-BD112)</f>
        <v>2</v>
      </c>
      <c r="BK112" s="10">
        <f t="shared" si="80"/>
        <v>2</v>
      </c>
      <c r="BL112" s="10">
        <f>IF(V112=0,BC112-AF112,AF112-BC112)</f>
        <v>-45</v>
      </c>
      <c r="BM112" s="10">
        <f>IF(V112=0,AX112-AA112,AA112-AX112)</f>
        <v>-2</v>
      </c>
      <c r="BN112" s="10">
        <f t="shared" si="90"/>
        <v>0.75</v>
      </c>
      <c r="BO112" s="10">
        <f t="shared" si="93"/>
        <v>0.58</v>
      </c>
      <c r="BP112" s="10">
        <f t="shared" si="104"/>
        <v>-0.91</v>
      </c>
      <c r="BQ112" s="10">
        <f t="shared" si="105"/>
        <v>0.66</v>
      </c>
      <c r="BR112" s="10">
        <f t="shared" si="106"/>
        <v>0.43</v>
      </c>
      <c r="BS112" s="10">
        <f t="shared" si="107"/>
        <v>1.39</v>
      </c>
      <c r="BT112" s="10">
        <f t="shared" si="108"/>
        <v>0.43</v>
      </c>
      <c r="BU112" s="5">
        <f>IF(C112=0,PERCENTRANK(CU:CU,CS112),PERCENTRANK(CT:CT,CS112))</f>
        <v>0.5</v>
      </c>
      <c r="BV112" s="5">
        <f>IF(C112=0,PERCENTRANK(SVO!A:A,CS112),PERCENTRANK(SVO!B:B,CS112))</f>
        <v>0.448</v>
      </c>
      <c r="BW112" s="10">
        <v>3</v>
      </c>
      <c r="BX112" s="10">
        <v>1</v>
      </c>
      <c r="BY112" s="10">
        <v>1</v>
      </c>
      <c r="BZ112" s="10">
        <v>4</v>
      </c>
      <c r="CA112" s="10">
        <v>2</v>
      </c>
      <c r="CB112" s="10">
        <v>1</v>
      </c>
      <c r="CC112" s="10">
        <v>1</v>
      </c>
      <c r="CD112" s="10">
        <v>3</v>
      </c>
      <c r="CE112" s="10">
        <v>3</v>
      </c>
      <c r="CF112" s="10">
        <v>1</v>
      </c>
      <c r="CG112" s="10">
        <v>1</v>
      </c>
      <c r="CH112" s="10">
        <v>3</v>
      </c>
      <c r="CI112" s="10">
        <v>1</v>
      </c>
      <c r="CJ112" s="10">
        <v>4</v>
      </c>
      <c r="CK112" s="10">
        <v>1</v>
      </c>
      <c r="CL112" s="10">
        <v>1</v>
      </c>
      <c r="CM112" s="10">
        <v>4</v>
      </c>
      <c r="CN112" s="10">
        <v>1</v>
      </c>
      <c r="CO112" s="16">
        <f t="shared" si="110"/>
        <v>1</v>
      </c>
      <c r="CP112" s="16">
        <f t="shared" si="92"/>
        <v>3.25</v>
      </c>
      <c r="CQ112" s="5">
        <v>3.7810539999999992</v>
      </c>
      <c r="CR112" s="5">
        <v>1.9935774888413391</v>
      </c>
      <c r="CS112" s="5">
        <f>D112+(1-(CQ112/110.72))</f>
        <v>1.9658503070809248</v>
      </c>
      <c r="CT112" s="5">
        <f>IF(C112=1,CS112,"")</f>
        <v>1.9658503070809248</v>
      </c>
      <c r="CU112" s="5">
        <f>IF(C112=0,CS112,"")</f>
      </c>
      <c r="CV112" s="6">
        <v>1</v>
      </c>
      <c r="CW112" s="5">
        <v>2</v>
      </c>
      <c r="CX112" s="5">
        <v>0.9309074577198392</v>
      </c>
      <c r="CY112" s="5">
        <f>IF(ISBLANK(BA112),"",BA112-D112)</f>
        <v>2</v>
      </c>
      <c r="CZ112" s="2">
        <f>BC112-(BU112*100)</f>
        <v>40</v>
      </c>
    </row>
    <row r="113" spans="1:104" ht="15">
      <c r="A113" s="14">
        <v>37433.479166666664</v>
      </c>
      <c r="B113" s="10">
        <v>273</v>
      </c>
      <c r="C113" s="10">
        <v>1</v>
      </c>
      <c r="D113" s="10">
        <v>4</v>
      </c>
      <c r="E113" s="10">
        <v>12</v>
      </c>
      <c r="F113" s="10">
        <v>4</v>
      </c>
      <c r="G113" s="12">
        <v>8</v>
      </c>
      <c r="H113" s="10">
        <v>4</v>
      </c>
      <c r="I113" s="10">
        <v>7</v>
      </c>
      <c r="J113" s="10">
        <v>100</v>
      </c>
      <c r="K113" s="10">
        <v>7</v>
      </c>
      <c r="L113" s="10">
        <v>7</v>
      </c>
      <c r="M113" s="10">
        <v>90</v>
      </c>
      <c r="N113" s="10">
        <v>3</v>
      </c>
      <c r="O113" s="10">
        <v>30</v>
      </c>
      <c r="P113" s="10">
        <v>2</v>
      </c>
      <c r="Q113" s="10">
        <f t="shared" si="112"/>
        <v>4</v>
      </c>
      <c r="R113" s="10">
        <f t="shared" si="94"/>
        <v>1.82</v>
      </c>
      <c r="S113" s="10">
        <f t="shared" si="95"/>
        <v>1.43</v>
      </c>
      <c r="T113" s="10">
        <f t="shared" si="96"/>
        <v>1.69</v>
      </c>
      <c r="U113" s="10">
        <f t="shared" si="97"/>
        <v>1.97</v>
      </c>
      <c r="V113" s="10">
        <f t="shared" si="98"/>
        <v>1.93</v>
      </c>
      <c r="W113" s="10">
        <f t="shared" si="99"/>
        <v>1.53</v>
      </c>
      <c r="X113" s="10">
        <f t="shared" si="75"/>
        <v>1.71</v>
      </c>
      <c r="Y113" s="10">
        <v>4</v>
      </c>
      <c r="Z113" s="10">
        <v>12</v>
      </c>
      <c r="AA113" s="10">
        <v>3</v>
      </c>
      <c r="AB113" s="10">
        <v>4</v>
      </c>
      <c r="AC113" s="10">
        <v>50</v>
      </c>
      <c r="AD113" s="10">
        <v>3</v>
      </c>
      <c r="AE113" s="10">
        <v>4</v>
      </c>
      <c r="AF113" s="10">
        <v>50</v>
      </c>
      <c r="AG113" s="10">
        <v>1</v>
      </c>
      <c r="AH113" s="10">
        <v>30</v>
      </c>
      <c r="AI113" s="10">
        <v>1</v>
      </c>
      <c r="AJ113" s="10">
        <f t="shared" si="84"/>
        <v>2</v>
      </c>
      <c r="AK113" s="10">
        <f>IF(C113=0,AD113-K113,K113-AD113)</f>
        <v>4</v>
      </c>
      <c r="AL113" s="10">
        <f t="shared" si="76"/>
        <v>4</v>
      </c>
      <c r="AM113" s="10">
        <f>IF(C113=0,AG113-N113,N113-AG113)</f>
        <v>2</v>
      </c>
      <c r="AN113" s="10">
        <f t="shared" si="77"/>
        <v>2</v>
      </c>
      <c r="AO113" s="10">
        <f>IF(C113=0,AF113-M113,M113-AF113)</f>
        <v>40</v>
      </c>
      <c r="AP113" s="10">
        <f>IF(C113=0,AA113-H113,H113-AA113)</f>
        <v>1</v>
      </c>
      <c r="AQ113" s="10">
        <f t="shared" si="91"/>
        <v>1.23</v>
      </c>
      <c r="AR113" s="10">
        <f t="shared" si="83"/>
        <v>0.68</v>
      </c>
      <c r="AS113" s="10">
        <f t="shared" si="109"/>
        <v>-0.08</v>
      </c>
      <c r="AT113" s="10">
        <f t="shared" si="111"/>
        <v>-0.13</v>
      </c>
      <c r="AU113" s="10">
        <f t="shared" si="101"/>
        <v>0.01</v>
      </c>
      <c r="AV113" s="10">
        <f t="shared" si="102"/>
        <v>-0.07</v>
      </c>
      <c r="AW113" s="10">
        <f t="shared" si="103"/>
        <v>0.08</v>
      </c>
      <c r="AX113" s="10">
        <v>4</v>
      </c>
      <c r="AY113" s="10">
        <v>6</v>
      </c>
      <c r="AZ113" s="10">
        <v>75</v>
      </c>
      <c r="BA113" s="10">
        <v>3</v>
      </c>
      <c r="BB113" s="11">
        <v>6</v>
      </c>
      <c r="BC113" s="10">
        <v>70</v>
      </c>
      <c r="BD113" s="10">
        <v>1</v>
      </c>
      <c r="BE113" s="10">
        <v>20</v>
      </c>
      <c r="BF113" s="10">
        <v>1</v>
      </c>
      <c r="BG113" s="2">
        <f t="shared" si="89"/>
        <v>2</v>
      </c>
      <c r="BH113" s="10">
        <f>IF(V113=0,BA113-AD113,AD113-BA113)</f>
        <v>0</v>
      </c>
      <c r="BI113" s="10">
        <f t="shared" si="79"/>
        <v>0</v>
      </c>
      <c r="BJ113" s="10">
        <f>IF(V113=0,BD113-AG113,AG113-BD113)</f>
        <v>0</v>
      </c>
      <c r="BK113" s="10">
        <f t="shared" si="80"/>
        <v>0</v>
      </c>
      <c r="BL113" s="10">
        <f>IF(V113=0,BC113-AF113,AF113-BC113)</f>
        <v>-20</v>
      </c>
      <c r="BM113" s="10">
        <f>IF(V113=0,AX113-AA113,AA113-AX113)</f>
        <v>-1</v>
      </c>
      <c r="BN113" s="10">
        <f t="shared" si="90"/>
        <v>1.64</v>
      </c>
      <c r="BO113" s="10">
        <f t="shared" si="93"/>
        <v>1.31</v>
      </c>
      <c r="BP113" s="10">
        <f t="shared" si="104"/>
        <v>0.83</v>
      </c>
      <c r="BQ113" s="10">
        <f t="shared" si="105"/>
        <v>0.7</v>
      </c>
      <c r="BR113" s="10">
        <f t="shared" si="106"/>
        <v>1.06</v>
      </c>
      <c r="BS113" s="10">
        <f t="shared" si="107"/>
        <v>0.63</v>
      </c>
      <c r="BT113" s="10">
        <f t="shared" si="108"/>
        <v>0.91</v>
      </c>
      <c r="BU113" s="5">
        <f>IF(C113=0,PERCENTRANK(CU:CU,CS113),PERCENTRANK(CT:CT,CS113))</f>
        <v>0.951</v>
      </c>
      <c r="BV113" s="5">
        <f>IF(C113=0,PERCENTRANK(SVO!A:A,CS113),PERCENTRANK(SVO!B:B,CS113))</f>
        <v>0.985</v>
      </c>
      <c r="BW113" s="10">
        <v>4</v>
      </c>
      <c r="BX113" s="10">
        <v>2</v>
      </c>
      <c r="BY113" s="10">
        <v>2</v>
      </c>
      <c r="BZ113" s="10">
        <v>3</v>
      </c>
      <c r="CA113" s="10">
        <v>4</v>
      </c>
      <c r="CB113" s="10">
        <v>1</v>
      </c>
      <c r="CC113" s="10">
        <v>1</v>
      </c>
      <c r="CD113" s="10">
        <v>2</v>
      </c>
      <c r="CE113" s="10">
        <v>3</v>
      </c>
      <c r="CF113" s="10">
        <v>2</v>
      </c>
      <c r="CG113" s="10">
        <v>1</v>
      </c>
      <c r="CH113" s="10">
        <v>2</v>
      </c>
      <c r="CI113" s="10">
        <v>1</v>
      </c>
      <c r="CJ113" s="10">
        <v>3</v>
      </c>
      <c r="CK113" s="10">
        <v>2</v>
      </c>
      <c r="CL113" s="10">
        <v>3</v>
      </c>
      <c r="CM113" s="10">
        <v>3</v>
      </c>
      <c r="CN113" s="10">
        <v>1</v>
      </c>
      <c r="CO113" s="16">
        <f t="shared" si="110"/>
        <v>1.4444444444444444</v>
      </c>
      <c r="CP113" s="16">
        <f t="shared" si="92"/>
        <v>3</v>
      </c>
      <c r="CQ113" s="5">
        <v>0.28105399999999925</v>
      </c>
      <c r="CR113" s="5">
        <v>4.999522600721601</v>
      </c>
      <c r="CS113" s="5">
        <f>D113+(1-(CQ113/110.72))</f>
        <v>4.997461578757226</v>
      </c>
      <c r="CT113" s="5">
        <f>IF(C113=1,CS113,"")</f>
        <v>4.997461578757226</v>
      </c>
      <c r="CU113" s="5">
        <f>IF(C113=0,CS113,"")</f>
      </c>
      <c r="CV113" s="6">
        <v>1</v>
      </c>
      <c r="CW113" s="5">
        <v>1</v>
      </c>
      <c r="CX113" s="5">
        <v>3.8861522914833087</v>
      </c>
      <c r="CY113" s="5">
        <f>IF(ISBLANK(BA113),"",BA113-D113)</f>
        <v>-1</v>
      </c>
      <c r="CZ113" s="2">
        <f>BC113-(BU113*100)</f>
        <v>-25.099999999999994</v>
      </c>
    </row>
    <row r="114" spans="1:104" ht="15">
      <c r="A114" s="14">
        <v>37433.479166666664</v>
      </c>
      <c r="B114" s="10">
        <v>274</v>
      </c>
      <c r="C114" s="10">
        <v>0</v>
      </c>
      <c r="D114" s="10">
        <v>9</v>
      </c>
      <c r="E114" s="10">
        <v>20</v>
      </c>
      <c r="F114" s="10">
        <v>1</v>
      </c>
      <c r="G114" s="12">
        <v>5</v>
      </c>
      <c r="H114" s="10">
        <v>2</v>
      </c>
      <c r="I114" s="10">
        <v>5</v>
      </c>
      <c r="J114" s="10">
        <v>52</v>
      </c>
      <c r="K114" s="10">
        <v>8</v>
      </c>
      <c r="L114" s="10">
        <v>5</v>
      </c>
      <c r="M114" s="10">
        <v>60</v>
      </c>
      <c r="N114" s="10">
        <v>8</v>
      </c>
      <c r="O114" s="10">
        <v>50</v>
      </c>
      <c r="P114" s="10">
        <v>6</v>
      </c>
      <c r="Q114" s="10">
        <f t="shared" si="112"/>
        <v>0</v>
      </c>
      <c r="R114" s="10">
        <f t="shared" si="94"/>
        <v>-0.31</v>
      </c>
      <c r="S114" s="10">
        <f t="shared" si="95"/>
        <v>-0.2</v>
      </c>
      <c r="T114" s="10">
        <f t="shared" si="96"/>
        <v>0.15</v>
      </c>
      <c r="U114" s="10">
        <f t="shared" si="97"/>
        <v>-0.56</v>
      </c>
      <c r="V114" s="10">
        <f t="shared" si="98"/>
        <v>0.29</v>
      </c>
      <c r="W114" s="10">
        <f t="shared" si="99"/>
        <v>-0.07</v>
      </c>
      <c r="X114" s="10">
        <f t="shared" si="75"/>
        <v>-0.08</v>
      </c>
      <c r="Y114" s="10">
        <v>9</v>
      </c>
      <c r="Z114" s="10">
        <v>20</v>
      </c>
      <c r="AA114" s="10">
        <v>2</v>
      </c>
      <c r="AB114" s="10">
        <v>6</v>
      </c>
      <c r="AC114" s="10">
        <v>76</v>
      </c>
      <c r="AD114" s="10">
        <v>8</v>
      </c>
      <c r="AE114" s="10">
        <v>6</v>
      </c>
      <c r="AF114" s="10">
        <v>60</v>
      </c>
      <c r="AG114" s="10">
        <v>6</v>
      </c>
      <c r="AH114" s="10">
        <v>60</v>
      </c>
      <c r="AI114" s="10">
        <v>6</v>
      </c>
      <c r="AJ114" s="10">
        <f t="shared" si="84"/>
        <v>2</v>
      </c>
      <c r="AK114" s="10">
        <f>IF(C114=0,AD114-K114,K114-AD114)</f>
        <v>0</v>
      </c>
      <c r="AL114" s="10">
        <f t="shared" si="76"/>
        <v>0</v>
      </c>
      <c r="AM114" s="10">
        <f>IF(C114=0,AG114-N114,N114-AG114)</f>
        <v>-2</v>
      </c>
      <c r="AN114" s="10">
        <f t="shared" si="77"/>
        <v>2</v>
      </c>
      <c r="AO114" s="10">
        <f>IF(C114=0,AF114-M114,M114-AF114)</f>
        <v>0</v>
      </c>
      <c r="AP114" s="10">
        <f>IF(C114=0,AA114-H114,H114-AA114)</f>
        <v>0</v>
      </c>
      <c r="AQ114" s="10">
        <f t="shared" si="91"/>
        <v>1.23</v>
      </c>
      <c r="AR114" s="10">
        <f t="shared" si="83"/>
        <v>-0.05</v>
      </c>
      <c r="AS114" s="10">
        <f t="shared" si="109"/>
        <v>0.97</v>
      </c>
      <c r="AT114" s="10">
        <f t="shared" si="111"/>
        <v>0.81</v>
      </c>
      <c r="AU114" s="10">
        <f t="shared" si="101"/>
        <v>1.14</v>
      </c>
      <c r="AV114" s="10">
        <f t="shared" si="102"/>
        <v>0.33</v>
      </c>
      <c r="AW114" s="10">
        <f t="shared" si="103"/>
        <v>0.64</v>
      </c>
      <c r="AX114" s="10">
        <v>1</v>
      </c>
      <c r="AY114" s="10">
        <v>6</v>
      </c>
      <c r="AZ114" s="10">
        <v>73</v>
      </c>
      <c r="BA114" s="10">
        <v>8</v>
      </c>
      <c r="BB114" s="11">
        <v>6</v>
      </c>
      <c r="BC114" s="10">
        <v>80</v>
      </c>
      <c r="BD114" s="10">
        <v>8</v>
      </c>
      <c r="BE114" s="10">
        <v>60</v>
      </c>
      <c r="BF114" s="10">
        <v>8</v>
      </c>
      <c r="BG114" s="2">
        <f t="shared" si="89"/>
        <v>0</v>
      </c>
      <c r="BH114" s="10">
        <f>IF(V114=0,BA114-AD114,AD114-BA114)</f>
        <v>0</v>
      </c>
      <c r="BI114" s="10">
        <f t="shared" si="79"/>
        <v>0</v>
      </c>
      <c r="BJ114" s="10">
        <f>IF(V114=0,BD114-AG114,AG114-BD114)</f>
        <v>-2</v>
      </c>
      <c r="BK114" s="10">
        <f t="shared" si="80"/>
        <v>2</v>
      </c>
      <c r="BL114" s="10">
        <f>IF(V114=0,BC114-AF114,AF114-BC114)</f>
        <v>-20</v>
      </c>
      <c r="BM114" s="10">
        <f>IF(V114=0,AX114-AA114,AA114-AX114)</f>
        <v>1</v>
      </c>
      <c r="BN114" s="10">
        <f t="shared" si="90"/>
        <v>-0.15</v>
      </c>
      <c r="BO114" s="10">
        <f t="shared" si="93"/>
        <v>-0.88</v>
      </c>
      <c r="BP114" s="10">
        <f t="shared" si="104"/>
        <v>0.83</v>
      </c>
      <c r="BQ114" s="10">
        <f t="shared" si="105"/>
        <v>0.62</v>
      </c>
      <c r="BR114" s="10">
        <f t="shared" si="106"/>
        <v>1.06</v>
      </c>
      <c r="BS114" s="10">
        <f t="shared" si="107"/>
        <v>1.01</v>
      </c>
      <c r="BT114" s="10">
        <f t="shared" si="108"/>
        <v>0.53</v>
      </c>
      <c r="BU114" s="5">
        <f>IF(C114=0,PERCENTRANK(CU:CU,CS114),PERCENTRANK(CT:CT,CS114))</f>
        <v>0.546</v>
      </c>
      <c r="BV114" s="5">
        <f>IF(C114=0,PERCENTRANK(SVO!A:A,CS114),PERCENTRANK(SVO!B:B,CS114))</f>
        <v>0.567</v>
      </c>
      <c r="BW114" s="10">
        <v>4</v>
      </c>
      <c r="BX114" s="10">
        <v>1</v>
      </c>
      <c r="BY114" s="10">
        <v>1</v>
      </c>
      <c r="BZ114" s="10">
        <v>5</v>
      </c>
      <c r="CA114" s="10">
        <v>3</v>
      </c>
      <c r="CB114" s="10">
        <v>1</v>
      </c>
      <c r="CC114" s="10">
        <v>1</v>
      </c>
      <c r="CD114" s="10">
        <v>2</v>
      </c>
      <c r="CE114" s="10">
        <v>4</v>
      </c>
      <c r="CF114" s="10">
        <v>1</v>
      </c>
      <c r="CG114" s="10">
        <v>1</v>
      </c>
      <c r="CH114" s="10">
        <v>4</v>
      </c>
      <c r="CI114" s="10">
        <v>1</v>
      </c>
      <c r="CJ114" s="10">
        <v>5</v>
      </c>
      <c r="CK114" s="10">
        <v>1</v>
      </c>
      <c r="CL114" s="10">
        <v>1</v>
      </c>
      <c r="CM114" s="10">
        <v>3</v>
      </c>
      <c r="CN114" s="10">
        <v>1</v>
      </c>
      <c r="CO114" s="16">
        <f t="shared" si="110"/>
        <v>1</v>
      </c>
      <c r="CP114" s="16">
        <f t="shared" si="92"/>
        <v>3.75</v>
      </c>
      <c r="CQ114" s="5">
        <v>7.718946000000001</v>
      </c>
      <c r="CR114" s="5">
        <v>9.986888572123513</v>
      </c>
      <c r="CS114" s="5">
        <f>D114+(1-(CQ114/110.72))</f>
        <v>9.93028408598266</v>
      </c>
      <c r="CT114" s="5">
        <f>IF(C114=1,CS114,"")</f>
      </c>
      <c r="CU114" s="5">
        <f>IF(C114=0,CS114,"")</f>
        <v>9.93028408598266</v>
      </c>
      <c r="CV114" s="6">
        <v>1</v>
      </c>
      <c r="CW114" s="5">
        <v>42</v>
      </c>
      <c r="CX114" s="5">
        <v>9.93661725022003</v>
      </c>
      <c r="CY114" s="5">
        <f>IF(ISBLANK(BA114),"",BA114-D114)</f>
        <v>-1</v>
      </c>
      <c r="CZ114" s="2">
        <f>BC114-(BU114*100)</f>
        <v>25.4</v>
      </c>
    </row>
    <row r="115" spans="1:104" ht="15">
      <c r="A115" s="14">
        <v>37433.479166666664</v>
      </c>
      <c r="B115" s="10">
        <v>275</v>
      </c>
      <c r="C115" s="10">
        <v>1</v>
      </c>
      <c r="D115" s="10">
        <v>2</v>
      </c>
      <c r="E115" s="10">
        <v>35</v>
      </c>
      <c r="F115" s="10">
        <v>1</v>
      </c>
      <c r="G115" s="12">
        <v>5</v>
      </c>
      <c r="H115" s="10">
        <v>1</v>
      </c>
      <c r="I115" s="10">
        <v>4</v>
      </c>
      <c r="J115" s="10">
        <v>50</v>
      </c>
      <c r="K115" s="10">
        <v>4</v>
      </c>
      <c r="L115" s="10">
        <v>3</v>
      </c>
      <c r="M115" s="10">
        <v>40</v>
      </c>
      <c r="N115" s="10">
        <v>5</v>
      </c>
      <c r="O115" s="10">
        <v>50</v>
      </c>
      <c r="P115" s="10">
        <v>3</v>
      </c>
      <c r="Q115" s="10">
        <f t="shared" si="112"/>
        <v>-1</v>
      </c>
      <c r="R115" s="10">
        <f t="shared" si="94"/>
        <v>-0.84</v>
      </c>
      <c r="S115" s="10">
        <f t="shared" si="95"/>
        <v>-1.01</v>
      </c>
      <c r="T115" s="10">
        <f t="shared" si="96"/>
        <v>-0.63</v>
      </c>
      <c r="U115" s="10">
        <f t="shared" si="97"/>
        <v>-0.67</v>
      </c>
      <c r="V115" s="10">
        <f t="shared" si="98"/>
        <v>-1.35</v>
      </c>
      <c r="W115" s="10">
        <f t="shared" si="99"/>
        <v>-1.13</v>
      </c>
      <c r="X115" s="10">
        <f t="shared" si="75"/>
        <v>-0.96</v>
      </c>
      <c r="Y115" s="10">
        <v>2</v>
      </c>
      <c r="Z115" s="10">
        <v>35</v>
      </c>
      <c r="AA115" s="10">
        <v>1</v>
      </c>
      <c r="AB115" s="10">
        <v>2</v>
      </c>
      <c r="AC115" s="10">
        <v>50</v>
      </c>
      <c r="AD115" s="10">
        <v>1</v>
      </c>
      <c r="AE115" s="10">
        <v>2</v>
      </c>
      <c r="AF115" s="10">
        <v>30</v>
      </c>
      <c r="AG115" s="10">
        <v>1</v>
      </c>
      <c r="AH115" s="10">
        <v>30</v>
      </c>
      <c r="AI115" s="10">
        <v>0</v>
      </c>
      <c r="AJ115" s="10">
        <f t="shared" si="84"/>
        <v>0</v>
      </c>
      <c r="AK115" s="10">
        <f>IF(C115=0,AD115-K115,K115-AD115)</f>
        <v>3</v>
      </c>
      <c r="AL115" s="10">
        <f t="shared" si="76"/>
        <v>3</v>
      </c>
      <c r="AM115" s="10">
        <f>IF(C115=0,AG115-N115,N115-AG115)</f>
        <v>4</v>
      </c>
      <c r="AN115" s="10">
        <f t="shared" si="77"/>
        <v>4</v>
      </c>
      <c r="AO115" s="10">
        <f>IF(C115=0,AF115-M115,M115-AF115)</f>
        <v>10</v>
      </c>
      <c r="AP115" s="10">
        <f>IF(C115=0,AA115-H115,H115-AA115)</f>
        <v>0</v>
      </c>
      <c r="AQ115" s="10">
        <f t="shared" si="91"/>
        <v>0.09</v>
      </c>
      <c r="AR115" s="10">
        <f t="shared" si="83"/>
        <v>-0.79</v>
      </c>
      <c r="AS115" s="10">
        <f t="shared" si="109"/>
        <v>-1.12</v>
      </c>
      <c r="AT115" s="10">
        <f t="shared" si="111"/>
        <v>-0.13</v>
      </c>
      <c r="AU115" s="10">
        <f t="shared" si="101"/>
        <v>-1.12</v>
      </c>
      <c r="AV115" s="10">
        <f t="shared" si="102"/>
        <v>-0.85</v>
      </c>
      <c r="AW115" s="10">
        <f t="shared" si="103"/>
        <v>-0.8</v>
      </c>
      <c r="AX115" s="10">
        <v>1</v>
      </c>
      <c r="AY115" s="10">
        <v>4</v>
      </c>
      <c r="AZ115" s="10">
        <v>50</v>
      </c>
      <c r="BA115" s="10">
        <v>1</v>
      </c>
      <c r="BB115" s="11">
        <v>4</v>
      </c>
      <c r="BC115" s="10">
        <v>45</v>
      </c>
      <c r="BD115" s="10">
        <v>1</v>
      </c>
      <c r="BE115" s="10">
        <v>45</v>
      </c>
      <c r="BF115" s="10">
        <v>1</v>
      </c>
      <c r="BG115" s="2">
        <f t="shared" si="89"/>
        <v>0</v>
      </c>
      <c r="BH115" s="10">
        <f>IF(V115=0,BA115-AD115,AD115-BA115)</f>
        <v>0</v>
      </c>
      <c r="BI115" s="10">
        <f t="shared" si="79"/>
        <v>0</v>
      </c>
      <c r="BJ115" s="10">
        <f>IF(V115=0,BD115-AG115,AG115-BD115)</f>
        <v>0</v>
      </c>
      <c r="BK115" s="10">
        <f t="shared" si="80"/>
        <v>0</v>
      </c>
      <c r="BL115" s="10">
        <f>IF(V115=0,BC115-AF115,AF115-BC115)</f>
        <v>-15</v>
      </c>
      <c r="BM115" s="10">
        <f>IF(V115=0,AX115-AA115,AA115-AX115)</f>
        <v>0</v>
      </c>
      <c r="BN115" s="10">
        <f t="shared" si="90"/>
        <v>-0.15</v>
      </c>
      <c r="BO115" s="10">
        <f t="shared" si="93"/>
        <v>-0.88</v>
      </c>
      <c r="BP115" s="10">
        <f t="shared" si="104"/>
        <v>-0.33</v>
      </c>
      <c r="BQ115" s="10">
        <f t="shared" si="105"/>
        <v>-0.26</v>
      </c>
      <c r="BR115" s="10">
        <f t="shared" si="106"/>
        <v>-0.2</v>
      </c>
      <c r="BS115" s="10">
        <f t="shared" si="107"/>
        <v>-0.31</v>
      </c>
      <c r="BT115" s="10">
        <f t="shared" si="108"/>
        <v>-0.4</v>
      </c>
      <c r="BU115" s="5">
        <f>IF(C115=0,PERCENTRANK(CU:CU,CS115),PERCENTRANK(CT:CT,CS115))</f>
        <v>0.548</v>
      </c>
      <c r="BV115" s="5">
        <f>IF(C115=0,PERCENTRANK(SVO!A:A,CS115),PERCENTRANK(SVO!B:B,CS115))</f>
        <v>0.582</v>
      </c>
      <c r="BW115" s="10">
        <v>2</v>
      </c>
      <c r="BX115" s="10">
        <v>1</v>
      </c>
      <c r="BY115" s="10">
        <v>1</v>
      </c>
      <c r="BZ115" s="10">
        <v>1</v>
      </c>
      <c r="CA115" s="10">
        <v>2</v>
      </c>
      <c r="CB115" s="10">
        <v>1</v>
      </c>
      <c r="CC115" s="10">
        <v>1</v>
      </c>
      <c r="CD115" s="10">
        <v>2</v>
      </c>
      <c r="CE115" s="10">
        <v>1</v>
      </c>
      <c r="CF115" s="10">
        <v>1</v>
      </c>
      <c r="CG115" s="10">
        <v>1</v>
      </c>
      <c r="CH115" s="10">
        <v>1</v>
      </c>
      <c r="CI115" s="10">
        <v>1</v>
      </c>
      <c r="CJ115" s="10">
        <v>1</v>
      </c>
      <c r="CK115" s="10">
        <v>1</v>
      </c>
      <c r="CL115" s="10">
        <v>1</v>
      </c>
      <c r="CM115" s="10">
        <v>1</v>
      </c>
      <c r="CN115" s="10">
        <v>1</v>
      </c>
      <c r="CO115" s="16">
        <f t="shared" si="110"/>
        <v>1</v>
      </c>
      <c r="CP115" s="16">
        <f t="shared" si="92"/>
        <v>1.375</v>
      </c>
      <c r="CQ115" s="5">
        <v>22.718946000000003</v>
      </c>
      <c r="CR115" s="5">
        <v>2.961409521208105</v>
      </c>
      <c r="CS115" s="5">
        <f>D115+(1-(CQ115/110.72))</f>
        <v>2.794807207369942</v>
      </c>
      <c r="CT115" s="5">
        <f>IF(C115=1,CS115,"")</f>
        <v>2.794807207369942</v>
      </c>
      <c r="CU115" s="5">
        <f>IF(C115=0,CS115,"")</f>
      </c>
      <c r="CV115" s="6">
        <v>1</v>
      </c>
      <c r="CW115" s="5">
        <v>66</v>
      </c>
      <c r="CX115" s="5">
        <v>1.9795822098070994</v>
      </c>
      <c r="CY115" s="5">
        <f>IF(ISBLANK(BA115),"",BA115-D115)</f>
        <v>-1</v>
      </c>
      <c r="CZ115" s="2">
        <f>BC115-(BU115*100)</f>
        <v>-9.800000000000004</v>
      </c>
    </row>
    <row r="116" spans="1:104" ht="15">
      <c r="A116" s="14">
        <v>37433.479166666664</v>
      </c>
      <c r="B116" s="10">
        <v>276</v>
      </c>
      <c r="C116" s="10">
        <v>1</v>
      </c>
      <c r="D116" s="10">
        <v>0</v>
      </c>
      <c r="E116" s="10">
        <v>11</v>
      </c>
      <c r="F116" s="10">
        <v>1</v>
      </c>
      <c r="G116" s="12">
        <v>3</v>
      </c>
      <c r="H116" s="10">
        <v>1</v>
      </c>
      <c r="I116" s="10">
        <v>7</v>
      </c>
      <c r="J116" s="10">
        <v>55</v>
      </c>
      <c r="K116" s="10">
        <v>5</v>
      </c>
      <c r="L116" s="10">
        <v>5</v>
      </c>
      <c r="M116" s="10">
        <v>50</v>
      </c>
      <c r="N116" s="10">
        <v>10</v>
      </c>
      <c r="O116" s="10">
        <v>100</v>
      </c>
      <c r="P116" s="10">
        <v>5</v>
      </c>
      <c r="Q116" s="10">
        <f t="shared" si="112"/>
        <v>-5</v>
      </c>
      <c r="R116" s="10">
        <f t="shared" si="94"/>
        <v>-2.97</v>
      </c>
      <c r="S116" s="10">
        <f t="shared" si="95"/>
        <v>-1.01</v>
      </c>
      <c r="T116" s="10">
        <f t="shared" si="96"/>
        <v>1.69</v>
      </c>
      <c r="U116" s="10">
        <f t="shared" si="97"/>
        <v>-0.4</v>
      </c>
      <c r="V116" s="10">
        <f t="shared" si="98"/>
        <v>0.29</v>
      </c>
      <c r="W116" s="10">
        <f t="shared" si="99"/>
        <v>-0.6</v>
      </c>
      <c r="X116" s="10">
        <f t="shared" si="75"/>
        <v>-0.01</v>
      </c>
      <c r="Y116" s="10">
        <v>0</v>
      </c>
      <c r="Z116" s="10">
        <v>11</v>
      </c>
      <c r="AA116" s="10">
        <v>1</v>
      </c>
      <c r="AB116" s="10">
        <v>4</v>
      </c>
      <c r="AC116" s="10">
        <v>100</v>
      </c>
      <c r="AD116" s="10">
        <v>1</v>
      </c>
      <c r="AE116" s="10">
        <v>5</v>
      </c>
      <c r="AF116" s="10">
        <v>50</v>
      </c>
      <c r="AG116" s="10">
        <v>1</v>
      </c>
      <c r="AH116" s="10">
        <v>100</v>
      </c>
      <c r="AI116" s="10">
        <v>1</v>
      </c>
      <c r="AJ116" s="10">
        <f t="shared" si="84"/>
        <v>0</v>
      </c>
      <c r="AK116" s="10">
        <f>IF(C116=0,AD116-K116,K116-AD116)</f>
        <v>4</v>
      </c>
      <c r="AL116" s="10">
        <f t="shared" si="76"/>
        <v>4</v>
      </c>
      <c r="AM116" s="10">
        <f>IF(C116=0,AG116-N116,N116-AG116)</f>
        <v>9</v>
      </c>
      <c r="AN116" s="10">
        <f t="shared" si="77"/>
        <v>9</v>
      </c>
      <c r="AO116" s="10">
        <f>IF(C116=0,AF116-M116,M116-AF116)</f>
        <v>0</v>
      </c>
      <c r="AP116" s="10">
        <f>IF(C116=0,AA116-H116,H116-AA116)</f>
        <v>0</v>
      </c>
      <c r="AQ116" s="10">
        <f t="shared" si="91"/>
        <v>0.09</v>
      </c>
      <c r="AR116" s="10">
        <f t="shared" si="83"/>
        <v>-0.79</v>
      </c>
      <c r="AS116" s="10">
        <f t="shared" si="109"/>
        <v>-0.08</v>
      </c>
      <c r="AT116" s="10">
        <f t="shared" si="111"/>
        <v>1.67</v>
      </c>
      <c r="AU116" s="10">
        <f t="shared" si="101"/>
        <v>0.58</v>
      </c>
      <c r="AV116" s="10">
        <f t="shared" si="102"/>
        <v>-0.07</v>
      </c>
      <c r="AW116" s="10">
        <f t="shared" si="103"/>
        <v>0.26</v>
      </c>
      <c r="AX116" s="10">
        <v>1</v>
      </c>
      <c r="AY116" s="10">
        <v>7</v>
      </c>
      <c r="AZ116" s="10">
        <v>50</v>
      </c>
      <c r="BA116" s="10">
        <v>1</v>
      </c>
      <c r="BB116" s="11">
        <v>5</v>
      </c>
      <c r="BC116" s="10">
        <v>50</v>
      </c>
      <c r="BD116" s="10">
        <v>1</v>
      </c>
      <c r="BE116" s="10">
        <v>1</v>
      </c>
      <c r="BF116" s="10">
        <v>8</v>
      </c>
      <c r="BG116" s="2">
        <f t="shared" si="89"/>
        <v>0</v>
      </c>
      <c r="BH116" s="10">
        <f>IF(V116=0,BA116-AD116,AD116-BA116)</f>
        <v>0</v>
      </c>
      <c r="BI116" s="10">
        <f t="shared" si="79"/>
        <v>0</v>
      </c>
      <c r="BJ116" s="10">
        <f>IF(V116=0,BD116-AG116,AG116-BD116)</f>
        <v>0</v>
      </c>
      <c r="BK116" s="10">
        <f t="shared" si="80"/>
        <v>0</v>
      </c>
      <c r="BL116" s="10">
        <f>IF(V116=0,BC116-AF116,AF116-BC116)</f>
        <v>0</v>
      </c>
      <c r="BM116" s="10">
        <f>IF(V116=0,AX116-AA116,AA116-AX116)</f>
        <v>0</v>
      </c>
      <c r="BN116" s="10">
        <f t="shared" si="90"/>
        <v>-0.15</v>
      </c>
      <c r="BO116" s="10">
        <f t="shared" si="93"/>
        <v>-0.88</v>
      </c>
      <c r="BP116" s="10">
        <f t="shared" si="104"/>
        <v>1.41</v>
      </c>
      <c r="BQ116" s="10">
        <f t="shared" si="105"/>
        <v>-0.26</v>
      </c>
      <c r="BR116" s="10">
        <f t="shared" si="106"/>
        <v>0.43</v>
      </c>
      <c r="BS116" s="10">
        <f t="shared" si="107"/>
        <v>-0.12</v>
      </c>
      <c r="BT116" s="10">
        <f t="shared" si="108"/>
        <v>0.12</v>
      </c>
      <c r="BU116" s="5">
        <f>IF(C116=0,PERCENTRANK(CU:CU,CS116),PERCENTRANK(CT:CT,CS116))</f>
        <v>0.241</v>
      </c>
      <c r="BV116" s="5">
        <f>IF(C116=0,PERCENTRANK(SVO!A:A,CS116),PERCENTRANK(SVO!B:B,CS116))</f>
        <v>0.125</v>
      </c>
      <c r="BW116" s="10">
        <v>5</v>
      </c>
      <c r="BX116" s="10">
        <v>1</v>
      </c>
      <c r="BY116" s="10">
        <v>1</v>
      </c>
      <c r="BZ116" s="10">
        <v>5</v>
      </c>
      <c r="CA116" s="10">
        <v>2</v>
      </c>
      <c r="CB116" s="10">
        <v>1</v>
      </c>
      <c r="CC116" s="10">
        <v>4</v>
      </c>
      <c r="CD116" s="10">
        <v>4</v>
      </c>
      <c r="CE116" s="10">
        <v>5</v>
      </c>
      <c r="CF116" s="10">
        <v>2</v>
      </c>
      <c r="CG116" s="10">
        <v>1</v>
      </c>
      <c r="CH116" s="10">
        <v>5</v>
      </c>
      <c r="CI116" s="10">
        <v>1</v>
      </c>
      <c r="CJ116" s="10">
        <v>5</v>
      </c>
      <c r="CK116" s="10">
        <v>2</v>
      </c>
      <c r="CL116" s="10">
        <v>3</v>
      </c>
      <c r="CM116" s="10">
        <v>4</v>
      </c>
      <c r="CN116" s="10">
        <v>2</v>
      </c>
      <c r="CO116" s="16">
        <f t="shared" si="110"/>
        <v>1.6666666666666667</v>
      </c>
      <c r="CP116" s="16">
        <f t="shared" si="92"/>
        <v>4.375</v>
      </c>
      <c r="CQ116" s="5">
        <v>1.2810539999999992</v>
      </c>
      <c r="CR116" s="5">
        <v>0.9978239973272408</v>
      </c>
      <c r="CS116" s="5">
        <f>D116+(1-(CQ116/110.72))</f>
        <v>0.988429786849711</v>
      </c>
      <c r="CT116" s="5">
        <f>IF(C116=1,CS116,"")</f>
        <v>0.988429786849711</v>
      </c>
      <c r="CU116" s="5">
        <f>IF(C116=0,CS116,"")</f>
      </c>
      <c r="CV116" s="6">
        <v>0</v>
      </c>
      <c r="CW116" s="5">
        <v>52</v>
      </c>
      <c r="CX116" s="5">
        <v>3.899022910581344</v>
      </c>
      <c r="CY116" s="5">
        <f>IF(ISBLANK(BA116),"",BA116-D116)</f>
        <v>1</v>
      </c>
      <c r="CZ116" s="2">
        <f>BC116-(BU116*100)</f>
        <v>25.900000000000002</v>
      </c>
    </row>
    <row r="117" spans="1:104" ht="15">
      <c r="A117" s="14">
        <v>37434.6875</v>
      </c>
      <c r="B117" s="10">
        <v>281</v>
      </c>
      <c r="C117" s="10">
        <v>0</v>
      </c>
      <c r="D117" s="10">
        <v>9</v>
      </c>
      <c r="E117" s="10">
        <v>12.282</v>
      </c>
      <c r="F117" s="10">
        <v>4</v>
      </c>
      <c r="G117" s="12">
        <v>8</v>
      </c>
      <c r="H117" s="10">
        <v>4</v>
      </c>
      <c r="I117" s="10">
        <v>6</v>
      </c>
      <c r="J117" s="10">
        <v>88</v>
      </c>
      <c r="K117" s="10">
        <v>4</v>
      </c>
      <c r="L117" s="10">
        <v>4</v>
      </c>
      <c r="M117" s="10">
        <v>76</v>
      </c>
      <c r="N117" s="10">
        <v>2</v>
      </c>
      <c r="O117" s="10">
        <v>30</v>
      </c>
      <c r="P117" s="10">
        <v>2</v>
      </c>
      <c r="Q117" s="10">
        <f t="shared" si="112"/>
        <v>2</v>
      </c>
      <c r="R117" s="10">
        <f t="shared" si="94"/>
        <v>0.76</v>
      </c>
      <c r="S117" s="10">
        <f t="shared" si="95"/>
        <v>1.43</v>
      </c>
      <c r="T117" s="10">
        <f t="shared" si="96"/>
        <v>0.92</v>
      </c>
      <c r="U117" s="10">
        <f t="shared" si="97"/>
        <v>1.34</v>
      </c>
      <c r="V117" s="10">
        <f t="shared" si="98"/>
        <v>-0.53</v>
      </c>
      <c r="W117" s="10">
        <f t="shared" si="99"/>
        <v>0.78</v>
      </c>
      <c r="X117" s="10">
        <f t="shared" si="75"/>
        <v>0.79</v>
      </c>
      <c r="Y117" s="10">
        <v>9</v>
      </c>
      <c r="Z117" s="10">
        <v>12.282</v>
      </c>
      <c r="AA117" s="10">
        <v>4</v>
      </c>
      <c r="AB117" s="10">
        <v>6</v>
      </c>
      <c r="AC117" s="10">
        <v>95</v>
      </c>
      <c r="AD117" s="10">
        <v>8</v>
      </c>
      <c r="AE117" s="10">
        <v>6</v>
      </c>
      <c r="AF117" s="10">
        <v>90</v>
      </c>
      <c r="AG117" s="10">
        <v>7</v>
      </c>
      <c r="AH117" s="10">
        <v>50</v>
      </c>
      <c r="AI117" s="10">
        <v>7</v>
      </c>
      <c r="AJ117" s="10">
        <f t="shared" si="84"/>
        <v>1</v>
      </c>
      <c r="AK117" s="10">
        <f>IF(C117=0,AD117-K117,K117-AD117)</f>
        <v>4</v>
      </c>
      <c r="AL117" s="10">
        <f t="shared" si="76"/>
        <v>4</v>
      </c>
      <c r="AM117" s="10">
        <f>IF(C117=0,AG117-N117,N117-AG117)</f>
        <v>5</v>
      </c>
      <c r="AN117" s="10">
        <f t="shared" si="77"/>
        <v>5</v>
      </c>
      <c r="AO117" s="10">
        <f>IF(C117=0,AF117-M117,M117-AF117)</f>
        <v>14</v>
      </c>
      <c r="AP117" s="10">
        <f>IF(C117=0,AA117-H117,H117-AA117)</f>
        <v>0</v>
      </c>
      <c r="AQ117" s="10">
        <f t="shared" si="91"/>
        <v>0.66</v>
      </c>
      <c r="AR117" s="10">
        <f t="shared" si="83"/>
        <v>1.41</v>
      </c>
      <c r="AS117" s="10">
        <f t="shared" si="109"/>
        <v>0.97</v>
      </c>
      <c r="AT117" s="10">
        <f t="shared" si="111"/>
        <v>1.49</v>
      </c>
      <c r="AU117" s="10">
        <f t="shared" si="101"/>
        <v>1.14</v>
      </c>
      <c r="AV117" s="10">
        <f t="shared" si="102"/>
        <v>1.51</v>
      </c>
      <c r="AW117" s="10">
        <f t="shared" si="103"/>
        <v>1.3</v>
      </c>
      <c r="AX117" s="10">
        <v>4</v>
      </c>
      <c r="AY117" s="10">
        <v>6</v>
      </c>
      <c r="AZ117" s="10">
        <v>88</v>
      </c>
      <c r="BA117" s="10">
        <v>9</v>
      </c>
      <c r="BB117" s="11">
        <v>6</v>
      </c>
      <c r="BC117" s="10">
        <v>90</v>
      </c>
      <c r="BD117" s="10">
        <v>7</v>
      </c>
      <c r="BE117" s="10">
        <v>50</v>
      </c>
      <c r="BF117" s="10">
        <v>7</v>
      </c>
      <c r="BG117" s="2">
        <f t="shared" si="89"/>
        <v>2</v>
      </c>
      <c r="BH117" s="10">
        <f>IF(V117=0,BA117-AD117,AD117-BA117)</f>
        <v>-1</v>
      </c>
      <c r="BI117" s="10">
        <f t="shared" si="79"/>
        <v>1</v>
      </c>
      <c r="BJ117" s="10">
        <f>IF(V117=0,BD117-AG117,AG117-BD117)</f>
        <v>0</v>
      </c>
      <c r="BK117" s="10">
        <f t="shared" si="80"/>
        <v>0</v>
      </c>
      <c r="BL117" s="10">
        <f>IF(V117=0,BC117-AF117,AF117-BC117)</f>
        <v>0</v>
      </c>
      <c r="BM117" s="10">
        <f>IF(V117=0,AX117-AA117,AA117-AX117)</f>
        <v>0</v>
      </c>
      <c r="BN117" s="10">
        <f t="shared" si="90"/>
        <v>1.64</v>
      </c>
      <c r="BO117" s="10">
        <f t="shared" si="93"/>
        <v>1.31</v>
      </c>
      <c r="BP117" s="10">
        <f t="shared" si="104"/>
        <v>0.83</v>
      </c>
      <c r="BQ117" s="10">
        <f t="shared" si="105"/>
        <v>1.2</v>
      </c>
      <c r="BR117" s="10">
        <f t="shared" si="106"/>
        <v>1.06</v>
      </c>
      <c r="BS117" s="10">
        <f t="shared" si="107"/>
        <v>1.39</v>
      </c>
      <c r="BT117" s="10">
        <f t="shared" si="108"/>
        <v>1.16</v>
      </c>
      <c r="BU117" s="5">
        <f>IF(C117=0,PERCENTRANK(CU:CU,CS117),PERCENTRANK(CT:CT,CS117))</f>
        <v>0.734</v>
      </c>
      <c r="BV117" s="5">
        <f>IF(C117=0,PERCENTRANK(SVO!A:A,CS117),PERCENTRANK(SVO!B:B,CS117))</f>
        <v>0.783</v>
      </c>
      <c r="BW117" s="10">
        <v>4</v>
      </c>
      <c r="BX117" s="10">
        <v>1</v>
      </c>
      <c r="BY117" s="10">
        <v>1</v>
      </c>
      <c r="BZ117" s="10">
        <v>4</v>
      </c>
      <c r="CA117" s="10">
        <v>4</v>
      </c>
      <c r="CB117" s="10">
        <v>1</v>
      </c>
      <c r="CC117" s="10">
        <v>2</v>
      </c>
      <c r="CD117" s="10">
        <v>3</v>
      </c>
      <c r="CE117" s="10">
        <v>2</v>
      </c>
      <c r="CF117" s="10">
        <v>1</v>
      </c>
      <c r="CG117" s="10">
        <v>1</v>
      </c>
      <c r="CH117" s="10">
        <v>4</v>
      </c>
      <c r="CI117" s="10">
        <v>1</v>
      </c>
      <c r="CJ117" s="10">
        <v>4</v>
      </c>
      <c r="CK117" s="10">
        <v>1</v>
      </c>
      <c r="CL117" s="10">
        <v>1</v>
      </c>
      <c r="CM117" s="10">
        <v>5</v>
      </c>
      <c r="CN117" s="10">
        <v>1</v>
      </c>
      <c r="CO117" s="16">
        <f t="shared" si="110"/>
        <v>1.1111111111111112</v>
      </c>
      <c r="CP117" s="16">
        <f t="shared" si="92"/>
        <v>3.75</v>
      </c>
      <c r="CQ117" s="5">
        <v>0.0009460000000007796</v>
      </c>
      <c r="CR117" s="5">
        <v>9.999998393121189</v>
      </c>
      <c r="CS117" s="5">
        <f>D117+(1-(CQ117/110.72))</f>
        <v>9.999991455924855</v>
      </c>
      <c r="CT117" s="5">
        <f>IF(C117=1,CS117,"")</f>
      </c>
      <c r="CU117" s="5">
        <f>IF(C117=0,CS117,"")</f>
        <v>9.999991455924855</v>
      </c>
      <c r="CV117" s="6">
        <v>1</v>
      </c>
      <c r="CW117" s="5">
        <v>9</v>
      </c>
      <c r="CX117" s="5">
        <v>7</v>
      </c>
      <c r="CY117" s="5">
        <f>IF(ISBLANK(BA117),"",BA117-D117)</f>
        <v>0</v>
      </c>
      <c r="CZ117" s="2">
        <f>BC117-(BU117*100)</f>
        <v>16.599999999999994</v>
      </c>
    </row>
    <row r="118" spans="1:104" ht="15">
      <c r="A118" s="14">
        <v>37434.6875</v>
      </c>
      <c r="B118" s="10">
        <v>282</v>
      </c>
      <c r="C118" s="10">
        <v>0</v>
      </c>
      <c r="D118" s="10">
        <v>10</v>
      </c>
      <c r="E118" s="10">
        <v>12</v>
      </c>
      <c r="F118" s="10">
        <v>3</v>
      </c>
      <c r="G118" s="12">
        <v>7</v>
      </c>
      <c r="H118" s="10">
        <v>3</v>
      </c>
      <c r="I118" s="10">
        <v>7</v>
      </c>
      <c r="J118" s="10">
        <v>100</v>
      </c>
      <c r="K118" s="10">
        <v>10</v>
      </c>
      <c r="L118" s="10">
        <v>7</v>
      </c>
      <c r="M118" s="10">
        <v>0</v>
      </c>
      <c r="N118" s="10">
        <v>10</v>
      </c>
      <c r="O118" s="10">
        <v>0</v>
      </c>
      <c r="P118" s="10">
        <v>10</v>
      </c>
      <c r="Q118" s="10">
        <f t="shared" si="112"/>
        <v>0</v>
      </c>
      <c r="R118" s="10">
        <f t="shared" si="94"/>
        <v>-0.31</v>
      </c>
      <c r="S118" s="10">
        <f t="shared" si="95"/>
        <v>0.62</v>
      </c>
      <c r="T118" s="10">
        <f t="shared" si="96"/>
        <v>1.69</v>
      </c>
      <c r="U118" s="10">
        <f t="shared" si="97"/>
        <v>1.97</v>
      </c>
      <c r="V118" s="10">
        <f t="shared" si="98"/>
        <v>1.93</v>
      </c>
      <c r="W118" s="10">
        <f t="shared" si="99"/>
        <v>-3.26</v>
      </c>
      <c r="X118" s="10">
        <f t="shared" si="75"/>
        <v>0.59</v>
      </c>
      <c r="Y118" s="10">
        <v>10</v>
      </c>
      <c r="Z118" s="10">
        <v>12</v>
      </c>
      <c r="AA118" s="10">
        <v>3</v>
      </c>
      <c r="AB118" s="10">
        <v>6</v>
      </c>
      <c r="AC118" s="10">
        <v>75</v>
      </c>
      <c r="AD118" s="10">
        <v>9</v>
      </c>
      <c r="AE118" s="10">
        <v>6</v>
      </c>
      <c r="AF118" s="10">
        <v>60</v>
      </c>
      <c r="AG118" s="10">
        <v>8</v>
      </c>
      <c r="AH118" s="10">
        <v>10</v>
      </c>
      <c r="AI118" s="10">
        <v>7</v>
      </c>
      <c r="AJ118" s="10">
        <f t="shared" si="84"/>
        <v>1</v>
      </c>
      <c r="AK118" s="10">
        <f>IF(C118=0,AD118-K118,K118-AD118)</f>
        <v>-1</v>
      </c>
      <c r="AL118" s="10">
        <f t="shared" si="76"/>
        <v>1</v>
      </c>
      <c r="AM118" s="10">
        <f>IF(C118=0,AG118-N118,N118-AG118)</f>
        <v>-2</v>
      </c>
      <c r="AN118" s="10">
        <f t="shared" si="77"/>
        <v>2</v>
      </c>
      <c r="AO118" s="10">
        <f>IF(C118=0,AF118-M118,M118-AF118)</f>
        <v>60</v>
      </c>
      <c r="AP118" s="10">
        <f>IF(C118=0,AA118-H118,H118-AA118)</f>
        <v>0</v>
      </c>
      <c r="AQ118" s="10">
        <f t="shared" si="91"/>
        <v>0.66</v>
      </c>
      <c r="AR118" s="10">
        <f t="shared" si="83"/>
        <v>0.68</v>
      </c>
      <c r="AS118" s="10">
        <f t="shared" si="109"/>
        <v>0.97</v>
      </c>
      <c r="AT118" s="10">
        <f t="shared" si="111"/>
        <v>0.77</v>
      </c>
      <c r="AU118" s="10">
        <f t="shared" si="101"/>
        <v>1.14</v>
      </c>
      <c r="AV118" s="10">
        <f t="shared" si="102"/>
        <v>0.33</v>
      </c>
      <c r="AW118" s="10">
        <f t="shared" si="103"/>
        <v>0.78</v>
      </c>
      <c r="AX118" s="10">
        <v>3</v>
      </c>
      <c r="AY118" s="10">
        <v>6</v>
      </c>
      <c r="AZ118" s="10">
        <v>63</v>
      </c>
      <c r="BA118" s="10">
        <v>9</v>
      </c>
      <c r="BB118" s="11">
        <v>6</v>
      </c>
      <c r="BC118" s="10">
        <v>40</v>
      </c>
      <c r="BD118" s="10">
        <v>8</v>
      </c>
      <c r="BE118" s="10">
        <v>0</v>
      </c>
      <c r="BF118" s="10">
        <v>8.71</v>
      </c>
      <c r="BG118" s="2">
        <f t="shared" si="89"/>
        <v>1</v>
      </c>
      <c r="BH118" s="10">
        <f>IF(V118=0,BA118-AD118,AD118-BA118)</f>
        <v>0</v>
      </c>
      <c r="BI118" s="10">
        <f t="shared" si="79"/>
        <v>0</v>
      </c>
      <c r="BJ118" s="10">
        <f>IF(V118=0,BD118-AG118,AG118-BD118)</f>
        <v>0</v>
      </c>
      <c r="BK118" s="10">
        <f t="shared" si="80"/>
        <v>0</v>
      </c>
      <c r="BL118" s="10">
        <f>IF(V118=0,BC118-AF118,AF118-BC118)</f>
        <v>20</v>
      </c>
      <c r="BM118" s="10">
        <f>IF(V118=0,AX118-AA118,AA118-AX118)</f>
        <v>0</v>
      </c>
      <c r="BN118" s="10">
        <f t="shared" si="90"/>
        <v>0.75</v>
      </c>
      <c r="BO118" s="10">
        <f t="shared" si="93"/>
        <v>0.58</v>
      </c>
      <c r="BP118" s="10">
        <f t="shared" si="104"/>
        <v>0.83</v>
      </c>
      <c r="BQ118" s="10">
        <f t="shared" si="105"/>
        <v>0.24</v>
      </c>
      <c r="BR118" s="10">
        <f t="shared" si="106"/>
        <v>1.06</v>
      </c>
      <c r="BS118" s="10">
        <f t="shared" si="107"/>
        <v>-0.5</v>
      </c>
      <c r="BT118" s="10">
        <f t="shared" si="108"/>
        <v>0.44</v>
      </c>
      <c r="BU118" s="5">
        <f>IF(C118=0,PERCENTRANK(CU:CU,CS118),PERCENTRANK(CT:CT,CS118))</f>
        <v>0.968</v>
      </c>
      <c r="BV118" s="5">
        <f>IF(C118=0,PERCENTRANK(SVO!A:A,CS118),PERCENTRANK(SVO!B:B,CS118))</f>
        <v>0.999</v>
      </c>
      <c r="BW118" s="10">
        <v>4</v>
      </c>
      <c r="BX118" s="10">
        <v>1</v>
      </c>
      <c r="BY118" s="10">
        <v>2</v>
      </c>
      <c r="BZ118" s="10">
        <v>3</v>
      </c>
      <c r="CA118" s="10">
        <v>3</v>
      </c>
      <c r="CB118" s="10">
        <v>1</v>
      </c>
      <c r="CC118" s="10">
        <v>1</v>
      </c>
      <c r="CD118" s="10">
        <v>2</v>
      </c>
      <c r="CE118" s="10">
        <v>1</v>
      </c>
      <c r="CF118" s="10">
        <v>3</v>
      </c>
      <c r="CG118" s="10">
        <v>2</v>
      </c>
      <c r="CH118" s="10">
        <v>2</v>
      </c>
      <c r="CI118" s="10">
        <v>1</v>
      </c>
      <c r="CJ118" s="10">
        <v>3</v>
      </c>
      <c r="CK118" s="10">
        <v>1</v>
      </c>
      <c r="CL118" s="10">
        <v>2</v>
      </c>
      <c r="CM118" s="10">
        <v>4</v>
      </c>
      <c r="CN118" s="10">
        <v>1</v>
      </c>
      <c r="CO118" s="16">
        <f t="shared" si="110"/>
        <v>1.4444444444444444</v>
      </c>
      <c r="CP118" s="16">
        <f t="shared" si="92"/>
        <v>2.75</v>
      </c>
      <c r="CQ118" s="5">
        <v>0.28105399999999925</v>
      </c>
      <c r="CR118" s="5">
        <v>10.999522600721601</v>
      </c>
      <c r="CS118" s="5">
        <f>D118+(1-(CQ118/110.72))</f>
        <v>10.997461578757225</v>
      </c>
      <c r="CT118" s="5">
        <f>IF(C118=1,CS118,"")</f>
      </c>
      <c r="CU118" s="5">
        <f>IF(C118=0,CS118,"")</f>
        <v>10.997461578757225</v>
      </c>
      <c r="CV118" s="6">
        <v>1</v>
      </c>
      <c r="CW118" s="5">
        <v>37</v>
      </c>
      <c r="CX118" s="5">
        <v>6.662376460300655</v>
      </c>
      <c r="CY118" s="5">
        <f>IF(ISBLANK(BA118),"",BA118-D118)</f>
        <v>-1</v>
      </c>
      <c r="CZ118" s="2">
        <f>BC118-(BU118*100)</f>
        <v>-56.8</v>
      </c>
    </row>
    <row r="119" spans="1:104" ht="15">
      <c r="A119" s="14">
        <v>37434.6875</v>
      </c>
      <c r="B119" s="10">
        <v>283</v>
      </c>
      <c r="C119" s="10">
        <v>0</v>
      </c>
      <c r="D119" s="10">
        <v>6</v>
      </c>
      <c r="E119" s="10">
        <v>12.283123</v>
      </c>
      <c r="F119" s="10">
        <v>3</v>
      </c>
      <c r="G119" s="12">
        <v>1</v>
      </c>
      <c r="H119" s="10">
        <v>3</v>
      </c>
      <c r="I119" s="10">
        <v>5</v>
      </c>
      <c r="J119" s="10">
        <v>100</v>
      </c>
      <c r="K119" s="10">
        <v>5</v>
      </c>
      <c r="L119" s="10">
        <v>6</v>
      </c>
      <c r="M119" s="10">
        <v>60</v>
      </c>
      <c r="N119" s="10">
        <v>4</v>
      </c>
      <c r="O119" s="10">
        <v>0</v>
      </c>
      <c r="P119" s="10">
        <v>6</v>
      </c>
      <c r="Q119" s="10">
        <f t="shared" si="112"/>
        <v>1</v>
      </c>
      <c r="R119" s="10">
        <f t="shared" si="94"/>
        <v>0.22</v>
      </c>
      <c r="S119" s="10">
        <f t="shared" si="95"/>
        <v>0.62</v>
      </c>
      <c r="T119" s="10">
        <f t="shared" si="96"/>
        <v>0.15</v>
      </c>
      <c r="U119" s="10">
        <f t="shared" si="97"/>
        <v>1.97</v>
      </c>
      <c r="V119" s="10">
        <f t="shared" si="98"/>
        <v>1.11</v>
      </c>
      <c r="W119" s="10">
        <f t="shared" si="99"/>
        <v>-0.07</v>
      </c>
      <c r="X119" s="10">
        <f t="shared" si="75"/>
        <v>0.76</v>
      </c>
      <c r="Y119" s="10">
        <v>6</v>
      </c>
      <c r="Z119" s="10">
        <v>12.283123</v>
      </c>
      <c r="AA119" s="10">
        <v>3</v>
      </c>
      <c r="AB119" s="10">
        <v>5</v>
      </c>
      <c r="AC119" s="10">
        <v>74</v>
      </c>
      <c r="AD119" s="10">
        <v>6</v>
      </c>
      <c r="AE119" s="10">
        <v>5</v>
      </c>
      <c r="AF119" s="10">
        <v>50</v>
      </c>
      <c r="AG119" s="10">
        <v>5</v>
      </c>
      <c r="AH119" s="10">
        <v>50</v>
      </c>
      <c r="AI119" s="10">
        <v>6</v>
      </c>
      <c r="AJ119" s="10">
        <f t="shared" si="84"/>
        <v>1</v>
      </c>
      <c r="AK119" s="10">
        <f>IF(C119=0,AD119-K119,K119-AD119)</f>
        <v>1</v>
      </c>
      <c r="AL119" s="10">
        <f t="shared" si="76"/>
        <v>1</v>
      </c>
      <c r="AM119" s="10">
        <f>IF(C119=0,AG119-N119,N119-AG119)</f>
        <v>1</v>
      </c>
      <c r="AN119" s="10">
        <f t="shared" si="77"/>
        <v>1</v>
      </c>
      <c r="AO119" s="10">
        <f>IF(C119=0,AF119-M119,M119-AF119)</f>
        <v>-10</v>
      </c>
      <c r="AP119" s="10">
        <f>IF(C119=0,AA119-H119,H119-AA119)</f>
        <v>0</v>
      </c>
      <c r="AQ119" s="10">
        <f t="shared" si="91"/>
        <v>0.66</v>
      </c>
      <c r="AR119" s="10">
        <f t="shared" si="83"/>
        <v>0.68</v>
      </c>
      <c r="AS119" s="10">
        <f t="shared" si="109"/>
        <v>0.45</v>
      </c>
      <c r="AT119" s="10">
        <f t="shared" si="111"/>
        <v>0.73</v>
      </c>
      <c r="AU119" s="10">
        <f t="shared" si="101"/>
        <v>0.58</v>
      </c>
      <c r="AV119" s="10">
        <f t="shared" si="102"/>
        <v>-0.07</v>
      </c>
      <c r="AW119" s="10">
        <f t="shared" si="103"/>
        <v>0.47</v>
      </c>
      <c r="AX119" s="10">
        <v>3</v>
      </c>
      <c r="AY119" s="10">
        <v>5</v>
      </c>
      <c r="AZ119" s="10">
        <v>75</v>
      </c>
      <c r="BA119" s="10">
        <v>6</v>
      </c>
      <c r="BB119" s="11">
        <v>5</v>
      </c>
      <c r="BC119" s="10">
        <v>50</v>
      </c>
      <c r="BD119" s="10">
        <v>6</v>
      </c>
      <c r="BE119" s="10">
        <v>50</v>
      </c>
      <c r="BF119" s="10">
        <v>6</v>
      </c>
      <c r="BG119" s="2">
        <f t="shared" si="89"/>
        <v>0</v>
      </c>
      <c r="BH119" s="10">
        <f>IF(V119=0,BA119-AD119,AD119-BA119)</f>
        <v>0</v>
      </c>
      <c r="BI119" s="10">
        <f t="shared" si="79"/>
        <v>0</v>
      </c>
      <c r="BJ119" s="10">
        <f>IF(V119=0,BD119-AG119,AG119-BD119)</f>
        <v>-1</v>
      </c>
      <c r="BK119" s="10">
        <f t="shared" si="80"/>
        <v>1</v>
      </c>
      <c r="BL119" s="10">
        <f>IF(V119=0,BC119-AF119,AF119-BC119)</f>
        <v>0</v>
      </c>
      <c r="BM119" s="10">
        <f>IF(V119=0,AX119-AA119,AA119-AX119)</f>
        <v>0</v>
      </c>
      <c r="BN119" s="10">
        <f t="shared" si="90"/>
        <v>-0.15</v>
      </c>
      <c r="BO119" s="10">
        <f t="shared" si="93"/>
        <v>0.58</v>
      </c>
      <c r="BP119" s="10">
        <f t="shared" si="104"/>
        <v>0.25</v>
      </c>
      <c r="BQ119" s="10">
        <f t="shared" si="105"/>
        <v>0.7</v>
      </c>
      <c r="BR119" s="10">
        <f t="shared" si="106"/>
        <v>0.43</v>
      </c>
      <c r="BS119" s="10">
        <f t="shared" si="107"/>
        <v>-0.12</v>
      </c>
      <c r="BT119" s="10">
        <f t="shared" si="108"/>
        <v>0.37</v>
      </c>
      <c r="BU119" s="5">
        <f>IF(C119=0,PERCENTRANK(CU:CU,CS119),PERCENTRANK(CT:CT,CS119))</f>
        <v>0.156</v>
      </c>
      <c r="BV119" s="5">
        <f>IF(C119=0,PERCENTRANK(SVO!A:A,CS119),PERCENTRANK(SVO!B:B,CS119))</f>
        <v>0.04</v>
      </c>
      <c r="BW119" s="10">
        <v>4</v>
      </c>
      <c r="BX119" s="10">
        <v>2</v>
      </c>
      <c r="BY119" s="10">
        <v>2</v>
      </c>
      <c r="BZ119" s="10">
        <v>3</v>
      </c>
      <c r="CA119" s="10">
        <v>4</v>
      </c>
      <c r="CB119" s="10">
        <v>1</v>
      </c>
      <c r="CC119" s="10">
        <v>2</v>
      </c>
      <c r="CD119" s="10">
        <v>3</v>
      </c>
      <c r="CE119" s="10">
        <v>4</v>
      </c>
      <c r="CF119" s="10">
        <v>1</v>
      </c>
      <c r="CG119" s="10">
        <v>1</v>
      </c>
      <c r="CH119" s="10">
        <v>4</v>
      </c>
      <c r="CI119" s="10">
        <v>1</v>
      </c>
      <c r="CJ119" s="10">
        <v>3</v>
      </c>
      <c r="CK119" s="10">
        <v>3</v>
      </c>
      <c r="CL119" s="10">
        <v>1</v>
      </c>
      <c r="CM119" s="10">
        <v>4</v>
      </c>
      <c r="CN119" s="10">
        <v>1</v>
      </c>
      <c r="CO119" s="16">
        <f t="shared" si="110"/>
        <v>1.5555555555555556</v>
      </c>
      <c r="CP119" s="16">
        <f t="shared" si="92"/>
        <v>3.625</v>
      </c>
      <c r="CQ119" s="5">
        <v>0.0020690000000005426</v>
      </c>
      <c r="CR119" s="5">
        <v>6.999996485589577</v>
      </c>
      <c r="CS119" s="5">
        <f>D119+(1-(CQ119/110.72))</f>
        <v>6.999981313222543</v>
      </c>
      <c r="CT119" s="5">
        <f>IF(C119=1,CS119,"")</f>
      </c>
      <c r="CU119" s="5">
        <f>IF(C119=0,CS119,"")</f>
        <v>6.999981313222543</v>
      </c>
      <c r="CV119" s="6">
        <v>0</v>
      </c>
      <c r="CW119" s="5">
        <v>15</v>
      </c>
      <c r="CX119" s="5">
        <v>9.997484276301712</v>
      </c>
      <c r="CY119" s="5">
        <f>IF(ISBLANK(BA119),"",BA119-D119)</f>
        <v>0</v>
      </c>
      <c r="CZ119" s="2">
        <f>BC119-(BU119*100)</f>
        <v>34.4</v>
      </c>
    </row>
    <row r="120" spans="1:104" ht="15">
      <c r="A120" s="14">
        <v>37434.6875</v>
      </c>
      <c r="B120" s="10">
        <v>284</v>
      </c>
      <c r="C120" s="10">
        <v>0</v>
      </c>
      <c r="D120" s="10">
        <v>9</v>
      </c>
      <c r="E120" s="10">
        <v>0.3</v>
      </c>
      <c r="F120" s="10">
        <v>4</v>
      </c>
      <c r="G120" s="12">
        <v>8</v>
      </c>
      <c r="H120" s="10">
        <v>4</v>
      </c>
      <c r="I120" s="10">
        <v>7</v>
      </c>
      <c r="J120" s="10">
        <v>100</v>
      </c>
      <c r="K120" s="10">
        <v>9</v>
      </c>
      <c r="L120" s="10">
        <v>4</v>
      </c>
      <c r="M120" s="10">
        <v>90</v>
      </c>
      <c r="N120" s="10">
        <v>8</v>
      </c>
      <c r="O120" s="10">
        <v>50</v>
      </c>
      <c r="P120" s="10">
        <v>6</v>
      </c>
      <c r="Q120" s="10">
        <f t="shared" si="112"/>
        <v>1</v>
      </c>
      <c r="R120" s="10">
        <f t="shared" si="94"/>
        <v>0.22</v>
      </c>
      <c r="S120" s="10">
        <f t="shared" si="95"/>
        <v>1.43</v>
      </c>
      <c r="T120" s="10">
        <f t="shared" si="96"/>
        <v>1.69</v>
      </c>
      <c r="U120" s="10">
        <f t="shared" si="97"/>
        <v>1.97</v>
      </c>
      <c r="V120" s="10">
        <f t="shared" si="98"/>
        <v>-0.53</v>
      </c>
      <c r="W120" s="10">
        <f t="shared" si="99"/>
        <v>1.53</v>
      </c>
      <c r="X120" s="10">
        <f t="shared" si="75"/>
        <v>1.22</v>
      </c>
      <c r="Y120" s="10">
        <v>9</v>
      </c>
      <c r="Z120" s="10">
        <v>0.3</v>
      </c>
      <c r="AA120" s="10">
        <v>4</v>
      </c>
      <c r="AB120" s="10">
        <v>6</v>
      </c>
      <c r="AC120" s="10">
        <v>90</v>
      </c>
      <c r="AD120" s="10">
        <v>8</v>
      </c>
      <c r="AE120" s="10">
        <v>6</v>
      </c>
      <c r="AF120" s="10">
        <v>80</v>
      </c>
      <c r="AG120" s="10">
        <v>8</v>
      </c>
      <c r="AH120" s="10">
        <v>80</v>
      </c>
      <c r="AI120" s="10">
        <v>8</v>
      </c>
      <c r="AJ120" s="10">
        <f t="shared" si="84"/>
        <v>0</v>
      </c>
      <c r="AK120" s="10">
        <f>IF(C120=0,AD120-K120,K120-AD120)</f>
        <v>-1</v>
      </c>
      <c r="AL120" s="10">
        <f t="shared" si="76"/>
        <v>1</v>
      </c>
      <c r="AM120" s="10">
        <f>IF(C120=0,AG120-N120,N120-AG120)</f>
        <v>0</v>
      </c>
      <c r="AN120" s="10">
        <f t="shared" si="77"/>
        <v>0</v>
      </c>
      <c r="AO120" s="10">
        <f>IF(C120=0,AF120-M120,M120-AF120)</f>
        <v>-10</v>
      </c>
      <c r="AP120" s="10">
        <f>IF(C120=0,AA120-H120,H120-AA120)</f>
        <v>0</v>
      </c>
      <c r="AQ120" s="10">
        <f t="shared" si="91"/>
        <v>0.09</v>
      </c>
      <c r="AR120" s="10">
        <f t="shared" si="83"/>
        <v>1.41</v>
      </c>
      <c r="AS120" s="10">
        <f t="shared" si="109"/>
        <v>0.97</v>
      </c>
      <c r="AT120" s="10">
        <f t="shared" si="111"/>
        <v>1.31</v>
      </c>
      <c r="AU120" s="10">
        <f t="shared" si="101"/>
        <v>1.14</v>
      </c>
      <c r="AV120" s="10">
        <f t="shared" si="102"/>
        <v>1.11</v>
      </c>
      <c r="AW120" s="10">
        <f t="shared" si="103"/>
        <v>1.19</v>
      </c>
      <c r="AX120" s="10">
        <v>4</v>
      </c>
      <c r="AY120" s="10">
        <v>6</v>
      </c>
      <c r="AZ120" s="10">
        <v>90</v>
      </c>
      <c r="BA120" s="10">
        <v>8</v>
      </c>
      <c r="BB120" s="11">
        <v>6</v>
      </c>
      <c r="BC120" s="10">
        <v>80</v>
      </c>
      <c r="BD120" s="10">
        <v>8</v>
      </c>
      <c r="BE120" s="10">
        <v>80</v>
      </c>
      <c r="BF120" s="10">
        <v>8</v>
      </c>
      <c r="BG120" s="2">
        <f t="shared" si="89"/>
        <v>0</v>
      </c>
      <c r="BH120" s="10">
        <f>IF(V120=0,BA120-AD120,AD120-BA120)</f>
        <v>0</v>
      </c>
      <c r="BI120" s="10">
        <f t="shared" si="79"/>
        <v>0</v>
      </c>
      <c r="BJ120" s="10">
        <f>IF(V120=0,BD120-AG120,AG120-BD120)</f>
        <v>0</v>
      </c>
      <c r="BK120" s="10">
        <f t="shared" si="80"/>
        <v>0</v>
      </c>
      <c r="BL120" s="10">
        <f>IF(V120=0,BC120-AF120,AF120-BC120)</f>
        <v>0</v>
      </c>
      <c r="BM120" s="10">
        <f>IF(V120=0,AX120-AA120,AA120-AX120)</f>
        <v>0</v>
      </c>
      <c r="BN120" s="10">
        <f t="shared" si="90"/>
        <v>-0.15</v>
      </c>
      <c r="BO120" s="10">
        <f t="shared" si="93"/>
        <v>1.31</v>
      </c>
      <c r="BP120" s="10">
        <f t="shared" si="104"/>
        <v>0.83</v>
      </c>
      <c r="BQ120" s="10">
        <f t="shared" si="105"/>
        <v>1.28</v>
      </c>
      <c r="BR120" s="10">
        <f t="shared" si="106"/>
        <v>1.06</v>
      </c>
      <c r="BS120" s="10">
        <f t="shared" si="107"/>
        <v>1.01</v>
      </c>
      <c r="BT120" s="10">
        <f t="shared" si="108"/>
        <v>1.1</v>
      </c>
      <c r="BU120" s="5">
        <f>IF(C120=0,PERCENTRANK(CU:CU,CS120),PERCENTRANK(CT:CT,CS120))</f>
        <v>0.421</v>
      </c>
      <c r="BV120" s="5">
        <f>IF(C120=0,PERCENTRANK(SVO!A:A,CS120),PERCENTRANK(SVO!B:B,CS120))</f>
        <v>0.423</v>
      </c>
      <c r="BW120" s="10">
        <v>3</v>
      </c>
      <c r="BX120" s="10">
        <v>1</v>
      </c>
      <c r="BY120" s="10">
        <v>1</v>
      </c>
      <c r="BZ120" s="10">
        <v>2</v>
      </c>
      <c r="CA120" s="10">
        <v>4</v>
      </c>
      <c r="CB120" s="10">
        <v>1</v>
      </c>
      <c r="CC120" s="10">
        <v>1</v>
      </c>
      <c r="CD120" s="10">
        <v>3</v>
      </c>
      <c r="CE120" s="10">
        <v>5</v>
      </c>
      <c r="CF120" s="10">
        <v>3</v>
      </c>
      <c r="CG120" s="10">
        <v>3</v>
      </c>
      <c r="CH120" s="10">
        <v>4</v>
      </c>
      <c r="CI120" s="10">
        <v>1</v>
      </c>
      <c r="CJ120" s="10">
        <v>2</v>
      </c>
      <c r="CK120" s="10">
        <v>1</v>
      </c>
      <c r="CL120" s="10">
        <v>4</v>
      </c>
      <c r="CM120" s="10">
        <v>5</v>
      </c>
      <c r="CN120" s="10">
        <v>1</v>
      </c>
      <c r="CO120" s="16">
        <f t="shared" si="110"/>
        <v>1.4444444444444444</v>
      </c>
      <c r="CP120" s="16">
        <f t="shared" si="92"/>
        <v>3.5</v>
      </c>
      <c r="CQ120" s="5">
        <v>11.981053999999999</v>
      </c>
      <c r="CR120" s="5">
        <v>9.979648941007582</v>
      </c>
      <c r="CS120" s="5">
        <f>D120+(1-(CQ120/110.72))</f>
        <v>9.891789613439306</v>
      </c>
      <c r="CT120" s="5">
        <f>IF(C120=1,CS120,"")</f>
      </c>
      <c r="CU120" s="5">
        <f>IF(C120=0,CS120,"")</f>
        <v>9.891789613439306</v>
      </c>
      <c r="CV120" s="6">
        <v>1</v>
      </c>
      <c r="CW120" s="5">
        <v>26</v>
      </c>
      <c r="CX120" s="5">
        <v>9.943778076817875</v>
      </c>
      <c r="CY120" s="5">
        <f>IF(ISBLANK(BA120),"",BA120-D120)</f>
        <v>-1</v>
      </c>
      <c r="CZ120" s="2">
        <f>BC120-(BU120*100)</f>
        <v>37.9</v>
      </c>
    </row>
    <row r="121" spans="1:104" ht="15">
      <c r="A121" s="14">
        <v>37434.6875</v>
      </c>
      <c r="B121" s="10">
        <v>285</v>
      </c>
      <c r="C121" s="10">
        <v>0</v>
      </c>
      <c r="D121" s="10">
        <v>8</v>
      </c>
      <c r="E121" s="10">
        <v>1.5</v>
      </c>
      <c r="F121" s="10">
        <v>1</v>
      </c>
      <c r="G121" s="12">
        <v>3</v>
      </c>
      <c r="H121" s="10">
        <v>2</v>
      </c>
      <c r="I121" s="10">
        <v>6</v>
      </c>
      <c r="J121" s="10">
        <v>100</v>
      </c>
      <c r="K121" s="10">
        <v>8</v>
      </c>
      <c r="L121" s="10">
        <v>7</v>
      </c>
      <c r="M121" s="10">
        <v>95</v>
      </c>
      <c r="N121" s="10">
        <v>7</v>
      </c>
      <c r="O121" s="10">
        <v>85</v>
      </c>
      <c r="P121" s="10">
        <v>6</v>
      </c>
      <c r="Q121" s="10">
        <f t="shared" si="112"/>
        <v>1</v>
      </c>
      <c r="R121" s="10">
        <f t="shared" si="94"/>
        <v>0.22</v>
      </c>
      <c r="S121" s="10">
        <f t="shared" si="95"/>
        <v>-0.2</v>
      </c>
      <c r="T121" s="10">
        <f t="shared" si="96"/>
        <v>0.92</v>
      </c>
      <c r="U121" s="10">
        <f t="shared" si="97"/>
        <v>1.97</v>
      </c>
      <c r="V121" s="10">
        <f t="shared" si="98"/>
        <v>1.93</v>
      </c>
      <c r="W121" s="10">
        <f t="shared" si="99"/>
        <v>1.8</v>
      </c>
      <c r="X121" s="10">
        <f t="shared" si="75"/>
        <v>1.28</v>
      </c>
      <c r="Y121" s="10">
        <v>8</v>
      </c>
      <c r="Z121" s="10">
        <v>1.5</v>
      </c>
      <c r="AA121" s="10">
        <v>2</v>
      </c>
      <c r="AB121" s="10">
        <v>6</v>
      </c>
      <c r="AC121" s="10">
        <v>95</v>
      </c>
      <c r="AD121" s="10">
        <v>8</v>
      </c>
      <c r="AE121" s="10">
        <v>6</v>
      </c>
      <c r="AF121" s="10">
        <v>95</v>
      </c>
      <c r="AG121" s="10">
        <v>7</v>
      </c>
      <c r="AH121" s="10">
        <v>80</v>
      </c>
      <c r="AI121" s="10">
        <v>7</v>
      </c>
      <c r="AJ121" s="10">
        <f t="shared" si="84"/>
        <v>1</v>
      </c>
      <c r="AK121" s="10">
        <f>IF(C121=0,AD121-K121,K121-AD121)</f>
        <v>0</v>
      </c>
      <c r="AL121" s="10">
        <f t="shared" si="76"/>
        <v>0</v>
      </c>
      <c r="AM121" s="10">
        <f>IF(C121=0,AG121-N121,N121-AG121)</f>
        <v>0</v>
      </c>
      <c r="AN121" s="10">
        <f t="shared" si="77"/>
        <v>0</v>
      </c>
      <c r="AO121" s="10">
        <f>IF(C121=0,AF121-M121,M121-AF121)</f>
        <v>0</v>
      </c>
      <c r="AP121" s="10">
        <f>IF(C121=0,AA121-H121,H121-AA121)</f>
        <v>0</v>
      </c>
      <c r="AQ121" s="10">
        <f t="shared" si="91"/>
        <v>0.66</v>
      </c>
      <c r="AR121" s="10">
        <f t="shared" si="83"/>
        <v>-0.05</v>
      </c>
      <c r="AS121" s="10">
        <f t="shared" si="109"/>
        <v>0.97</v>
      </c>
      <c r="AT121" s="10">
        <f t="shared" si="111"/>
        <v>1.49</v>
      </c>
      <c r="AU121" s="10">
        <f t="shared" si="101"/>
        <v>1.14</v>
      </c>
      <c r="AV121" s="10">
        <f t="shared" si="102"/>
        <v>1.71</v>
      </c>
      <c r="AW121" s="10">
        <f t="shared" si="103"/>
        <v>1.05</v>
      </c>
      <c r="AX121" s="10">
        <v>1</v>
      </c>
      <c r="AY121" s="10">
        <v>6</v>
      </c>
      <c r="AZ121" s="10">
        <v>75</v>
      </c>
      <c r="BA121" s="10">
        <v>8</v>
      </c>
      <c r="BB121" s="11">
        <v>6</v>
      </c>
      <c r="BC121" s="10">
        <v>16</v>
      </c>
      <c r="BD121" s="10">
        <v>7</v>
      </c>
      <c r="BE121" s="10">
        <v>4</v>
      </c>
      <c r="BF121" s="10">
        <v>8.71</v>
      </c>
      <c r="BG121" s="2">
        <f t="shared" si="89"/>
        <v>1</v>
      </c>
      <c r="BH121" s="10">
        <f>IF(V121=0,BA121-AD121,AD121-BA121)</f>
        <v>0</v>
      </c>
      <c r="BI121" s="10">
        <f t="shared" si="79"/>
        <v>0</v>
      </c>
      <c r="BJ121" s="10">
        <f>IF(V121=0,BD121-AG121,AG121-BD121)</f>
        <v>0</v>
      </c>
      <c r="BK121" s="10">
        <f t="shared" si="80"/>
        <v>0</v>
      </c>
      <c r="BL121" s="10">
        <f>IF(V121=0,BC121-AF121,AF121-BC121)</f>
        <v>79</v>
      </c>
      <c r="BM121" s="10">
        <f>IF(V121=0,AX121-AA121,AA121-AX121)</f>
        <v>1</v>
      </c>
      <c r="BN121" s="10">
        <f t="shared" si="90"/>
        <v>0.75</v>
      </c>
      <c r="BO121" s="10">
        <f t="shared" si="93"/>
        <v>-0.88</v>
      </c>
      <c r="BP121" s="10">
        <f t="shared" si="104"/>
        <v>0.83</v>
      </c>
      <c r="BQ121" s="10">
        <f t="shared" si="105"/>
        <v>0.7</v>
      </c>
      <c r="BR121" s="10">
        <f t="shared" si="106"/>
        <v>1.06</v>
      </c>
      <c r="BS121" s="10">
        <f t="shared" si="107"/>
        <v>-1.4</v>
      </c>
      <c r="BT121" s="10">
        <f t="shared" si="108"/>
        <v>0.06</v>
      </c>
      <c r="BU121" s="5">
        <f>IF(C121=0,PERCENTRANK(CU:CU,CS121),PERCENTRANK(CT:CT,CS121))</f>
        <v>0.281</v>
      </c>
      <c r="BV121" s="5">
        <f>IF(C121=0,PERCENTRANK(SVO!A:A,CS121),PERCENTRANK(SVO!B:B,CS121))</f>
        <v>0.18</v>
      </c>
      <c r="BW121" s="10">
        <v>4</v>
      </c>
      <c r="BX121" s="10">
        <v>1</v>
      </c>
      <c r="BY121" s="10">
        <v>1</v>
      </c>
      <c r="BZ121" s="10">
        <v>5</v>
      </c>
      <c r="CA121" s="10">
        <v>2</v>
      </c>
      <c r="CB121" s="10">
        <v>1</v>
      </c>
      <c r="CC121" s="10">
        <v>1</v>
      </c>
      <c r="CD121" s="10">
        <v>1</v>
      </c>
      <c r="CE121" s="10">
        <v>5</v>
      </c>
      <c r="CF121" s="10">
        <v>1</v>
      </c>
      <c r="CG121" s="10">
        <v>1</v>
      </c>
      <c r="CH121" s="10">
        <v>4</v>
      </c>
      <c r="CI121" s="10">
        <v>1</v>
      </c>
      <c r="CJ121" s="10">
        <v>5</v>
      </c>
      <c r="CK121" s="10">
        <v>1</v>
      </c>
      <c r="CL121" s="10">
        <v>1</v>
      </c>
      <c r="CM121" s="10">
        <v>4</v>
      </c>
      <c r="CN121" s="10">
        <v>1</v>
      </c>
      <c r="CO121" s="16">
        <f t="shared" si="110"/>
        <v>1</v>
      </c>
      <c r="CP121" s="16">
        <f t="shared" si="92"/>
        <v>3.75</v>
      </c>
      <c r="CQ121" s="5">
        <v>10.781054</v>
      </c>
      <c r="CR121" s="5">
        <v>8.981687265080815</v>
      </c>
      <c r="CS121" s="5">
        <f>D121+(1-(CQ121/110.72))</f>
        <v>8.902627763728324</v>
      </c>
      <c r="CT121" s="5">
        <f>IF(C121=1,CS121,"")</f>
      </c>
      <c r="CU121" s="5">
        <f>IF(C121=0,CS121,"")</f>
        <v>8.902627763728324</v>
      </c>
      <c r="CV121" s="6">
        <v>0</v>
      </c>
      <c r="CW121" s="5">
        <v>38</v>
      </c>
      <c r="CX121" s="5">
        <v>9.930351526946916</v>
      </c>
      <c r="CY121" s="5">
        <f>IF(ISBLANK(BA121),"",BA121-D121)</f>
        <v>0</v>
      </c>
      <c r="CZ121" s="2">
        <f>BC121-(BU121*100)</f>
        <v>-12.100000000000001</v>
      </c>
    </row>
    <row r="122" spans="1:104" ht="15">
      <c r="A122" s="14">
        <v>37434.6875</v>
      </c>
      <c r="B122" s="10">
        <v>286</v>
      </c>
      <c r="C122" s="10">
        <v>1</v>
      </c>
      <c r="D122" s="10">
        <v>3</v>
      </c>
      <c r="E122" s="10">
        <v>25</v>
      </c>
      <c r="F122" s="10">
        <v>4</v>
      </c>
      <c r="G122" s="12">
        <v>8</v>
      </c>
      <c r="H122" s="10">
        <v>4</v>
      </c>
      <c r="I122" s="10">
        <v>4</v>
      </c>
      <c r="J122" s="10">
        <v>50</v>
      </c>
      <c r="K122" s="10">
        <v>3</v>
      </c>
      <c r="L122" s="10">
        <v>4</v>
      </c>
      <c r="M122" s="10">
        <v>50</v>
      </c>
      <c r="N122" s="10">
        <v>2</v>
      </c>
      <c r="O122" s="10">
        <v>40</v>
      </c>
      <c r="P122" s="10">
        <v>3</v>
      </c>
      <c r="Q122" s="10">
        <f t="shared" si="112"/>
        <v>1</v>
      </c>
      <c r="R122" s="10">
        <f t="shared" si="94"/>
        <v>0.22</v>
      </c>
      <c r="S122" s="10">
        <f t="shared" si="95"/>
        <v>1.43</v>
      </c>
      <c r="T122" s="10">
        <f t="shared" si="96"/>
        <v>-0.63</v>
      </c>
      <c r="U122" s="10">
        <f t="shared" si="97"/>
        <v>-0.67</v>
      </c>
      <c r="V122" s="10">
        <f t="shared" si="98"/>
        <v>-0.53</v>
      </c>
      <c r="W122" s="10">
        <f t="shared" si="99"/>
        <v>-0.6</v>
      </c>
      <c r="X122" s="10">
        <f t="shared" si="75"/>
        <v>-0.2</v>
      </c>
      <c r="Y122" s="10">
        <v>3</v>
      </c>
      <c r="Z122" s="10">
        <v>25</v>
      </c>
      <c r="AA122" s="10">
        <v>4</v>
      </c>
      <c r="AB122" s="10">
        <v>3</v>
      </c>
      <c r="AC122" s="10">
        <v>25</v>
      </c>
      <c r="AD122" s="10">
        <v>2</v>
      </c>
      <c r="AE122" s="10">
        <v>3</v>
      </c>
      <c r="AF122" s="10">
        <v>40</v>
      </c>
      <c r="AG122" s="10">
        <v>1</v>
      </c>
      <c r="AH122" s="10">
        <v>20</v>
      </c>
      <c r="AI122" s="10">
        <v>3</v>
      </c>
      <c r="AJ122" s="10">
        <f t="shared" si="84"/>
        <v>1</v>
      </c>
      <c r="AK122" s="10">
        <f>IF(C122=0,AD122-K122,K122-AD122)</f>
        <v>1</v>
      </c>
      <c r="AL122" s="10">
        <f t="shared" si="76"/>
        <v>1</v>
      </c>
      <c r="AM122" s="10">
        <f>IF(C122=0,AG122-N122,N122-AG122)</f>
        <v>1</v>
      </c>
      <c r="AN122" s="10">
        <f t="shared" si="77"/>
        <v>1</v>
      </c>
      <c r="AO122" s="10">
        <f>IF(C122=0,AF122-M122,M122-AF122)</f>
        <v>10</v>
      </c>
      <c r="AP122" s="10">
        <f>IF(C122=0,AA122-H122,H122-AA122)</f>
        <v>0</v>
      </c>
      <c r="AQ122" s="10">
        <f t="shared" si="91"/>
        <v>0.66</v>
      </c>
      <c r="AR122" s="10">
        <f t="shared" si="83"/>
        <v>1.41</v>
      </c>
      <c r="AS122" s="10">
        <f t="shared" si="109"/>
        <v>-0.6</v>
      </c>
      <c r="AT122" s="10">
        <f t="shared" si="111"/>
        <v>-1.04</v>
      </c>
      <c r="AU122" s="10">
        <f t="shared" si="101"/>
        <v>-0.55</v>
      </c>
      <c r="AV122" s="10">
        <f t="shared" si="102"/>
        <v>-0.46</v>
      </c>
      <c r="AW122" s="10">
        <f t="shared" si="103"/>
        <v>-0.25</v>
      </c>
      <c r="AX122" s="10">
        <v>4</v>
      </c>
      <c r="AY122" s="10">
        <v>3</v>
      </c>
      <c r="AZ122" s="10">
        <v>24</v>
      </c>
      <c r="BA122" s="10">
        <v>3</v>
      </c>
      <c r="BB122" s="11">
        <v>3</v>
      </c>
      <c r="BC122" s="10">
        <v>40</v>
      </c>
      <c r="BD122" s="10">
        <v>1</v>
      </c>
      <c r="BE122" s="10">
        <v>10</v>
      </c>
      <c r="BF122" s="10">
        <v>3</v>
      </c>
      <c r="BG122" s="2">
        <f t="shared" si="89"/>
        <v>2</v>
      </c>
      <c r="BH122" s="10">
        <f>IF(V122=0,BA122-AD122,AD122-BA122)</f>
        <v>-1</v>
      </c>
      <c r="BI122" s="10">
        <f t="shared" si="79"/>
        <v>1</v>
      </c>
      <c r="BJ122" s="10">
        <f>IF(V122=0,BD122-AG122,AG122-BD122)</f>
        <v>0</v>
      </c>
      <c r="BK122" s="10">
        <f t="shared" si="80"/>
        <v>0</v>
      </c>
      <c r="BL122" s="10">
        <f>IF(V122=0,BC122-AF122,AF122-BC122)</f>
        <v>0</v>
      </c>
      <c r="BM122" s="10">
        <f>IF(V122=0,AX122-AA122,AA122-AX122)</f>
        <v>0</v>
      </c>
      <c r="BN122" s="10">
        <f t="shared" si="90"/>
        <v>1.64</v>
      </c>
      <c r="BO122" s="10">
        <f t="shared" si="93"/>
        <v>1.31</v>
      </c>
      <c r="BP122" s="10">
        <f t="shared" si="104"/>
        <v>-0.91</v>
      </c>
      <c r="BQ122" s="10">
        <f t="shared" si="105"/>
        <v>-1.26</v>
      </c>
      <c r="BR122" s="10">
        <f t="shared" si="106"/>
        <v>-0.84</v>
      </c>
      <c r="BS122" s="10">
        <f t="shared" si="107"/>
        <v>-0.5</v>
      </c>
      <c r="BT122" s="10">
        <f t="shared" si="108"/>
        <v>-0.44</v>
      </c>
      <c r="BU122" s="5">
        <f>IF(C122=0,PERCENTRANK(CU:CU,CS122),PERCENTRANK(CT:CT,CS122))</f>
        <v>0.79</v>
      </c>
      <c r="BV122" s="5">
        <f>IF(C122=0,PERCENTRANK(SVO!A:A,CS122),PERCENTRANK(SVO!B:B,CS122))</f>
        <v>0.882</v>
      </c>
      <c r="BW122" s="10">
        <v>2</v>
      </c>
      <c r="BX122" s="10">
        <v>1</v>
      </c>
      <c r="BY122" s="10">
        <v>1</v>
      </c>
      <c r="BZ122" s="10">
        <v>3</v>
      </c>
      <c r="CA122" s="10">
        <v>2</v>
      </c>
      <c r="CB122" s="10">
        <v>2</v>
      </c>
      <c r="CC122" s="10">
        <v>1</v>
      </c>
      <c r="CD122" s="10">
        <v>1</v>
      </c>
      <c r="CE122" s="10">
        <v>1</v>
      </c>
      <c r="CF122" s="10">
        <v>2</v>
      </c>
      <c r="CG122" s="10">
        <v>2</v>
      </c>
      <c r="CH122" s="10">
        <v>2</v>
      </c>
      <c r="CI122" s="10">
        <v>1</v>
      </c>
      <c r="CJ122" s="10">
        <v>3</v>
      </c>
      <c r="CK122" s="10">
        <v>1</v>
      </c>
      <c r="CL122" s="10">
        <v>1</v>
      </c>
      <c r="CM122" s="10">
        <v>2</v>
      </c>
      <c r="CN122" s="10">
        <v>1</v>
      </c>
      <c r="CO122" s="16">
        <f t="shared" si="110"/>
        <v>1.3333333333333333</v>
      </c>
      <c r="CP122" s="16">
        <f t="shared" si="92"/>
        <v>2</v>
      </c>
      <c r="CQ122" s="5">
        <v>12.718946</v>
      </c>
      <c r="CR122" s="5">
        <v>3.9783955551517107</v>
      </c>
      <c r="CS122" s="5">
        <f>D122+(1-(CQ122/110.72))</f>
        <v>3.885125126445087</v>
      </c>
      <c r="CT122" s="5">
        <f>IF(C122=1,CS122,"")</f>
        <v>3.885125126445087</v>
      </c>
      <c r="CU122" s="5">
        <f>IF(C122=0,CS122,"")</f>
      </c>
      <c r="CV122" s="6">
        <v>1</v>
      </c>
      <c r="CW122" s="5">
        <v>63</v>
      </c>
      <c r="CX122" s="5">
        <v>2.9276662169727237</v>
      </c>
      <c r="CY122" s="5">
        <f>IF(ISBLANK(BA122),"",BA122-D122)</f>
        <v>0</v>
      </c>
      <c r="CZ122" s="2">
        <f>BC122-(BU122*100)</f>
        <v>-39</v>
      </c>
    </row>
    <row r="123" spans="1:104" ht="15">
      <c r="A123" s="14">
        <v>37434.6875</v>
      </c>
      <c r="B123" s="10">
        <v>287</v>
      </c>
      <c r="C123" s="10">
        <v>1</v>
      </c>
      <c r="D123" s="10">
        <v>2</v>
      </c>
      <c r="E123" s="10">
        <v>8</v>
      </c>
      <c r="F123" s="10">
        <v>3</v>
      </c>
      <c r="G123" s="12">
        <v>7</v>
      </c>
      <c r="H123" s="10">
        <v>1</v>
      </c>
      <c r="I123" s="10">
        <v>5</v>
      </c>
      <c r="J123" s="10">
        <v>50</v>
      </c>
      <c r="K123" s="10">
        <v>6</v>
      </c>
      <c r="L123" s="10">
        <v>5</v>
      </c>
      <c r="M123" s="10">
        <v>59</v>
      </c>
      <c r="N123" s="10">
        <v>5</v>
      </c>
      <c r="O123" s="10">
        <v>49</v>
      </c>
      <c r="P123" s="10">
        <v>4</v>
      </c>
      <c r="Q123" s="10">
        <f t="shared" si="112"/>
        <v>1</v>
      </c>
      <c r="R123" s="10">
        <f t="shared" si="94"/>
        <v>0.22</v>
      </c>
      <c r="S123" s="10">
        <f t="shared" si="95"/>
        <v>-1.01</v>
      </c>
      <c r="T123" s="10">
        <f t="shared" si="96"/>
        <v>0.15</v>
      </c>
      <c r="U123" s="10">
        <f t="shared" si="97"/>
        <v>-0.67</v>
      </c>
      <c r="V123" s="10">
        <f t="shared" si="98"/>
        <v>0.29</v>
      </c>
      <c r="W123" s="10">
        <f t="shared" si="99"/>
        <v>-0.12</v>
      </c>
      <c r="X123" s="10">
        <f t="shared" si="75"/>
        <v>-0.27</v>
      </c>
      <c r="Y123" s="10">
        <v>2</v>
      </c>
      <c r="Z123" s="10">
        <v>8</v>
      </c>
      <c r="AA123" s="10">
        <v>0</v>
      </c>
      <c r="AB123" s="10">
        <v>3</v>
      </c>
      <c r="AC123" s="10">
        <v>50</v>
      </c>
      <c r="AD123" s="10">
        <v>4</v>
      </c>
      <c r="AE123" s="10">
        <v>4</v>
      </c>
      <c r="AF123" s="10">
        <v>55</v>
      </c>
      <c r="AG123" s="10">
        <v>5</v>
      </c>
      <c r="AH123" s="10">
        <v>65</v>
      </c>
      <c r="AI123" s="10">
        <v>4</v>
      </c>
      <c r="AJ123" s="10">
        <f t="shared" si="84"/>
        <v>-1</v>
      </c>
      <c r="AK123" s="10">
        <f>IF(C123=0,AD123-K123,K123-AD123)</f>
        <v>2</v>
      </c>
      <c r="AL123" s="10">
        <f t="shared" si="76"/>
        <v>2</v>
      </c>
      <c r="AM123" s="10">
        <f>IF(C123=0,AG123-N123,N123-AG123)</f>
        <v>0</v>
      </c>
      <c r="AN123" s="10">
        <f t="shared" si="77"/>
        <v>0</v>
      </c>
      <c r="AO123" s="10">
        <f>IF(C123=0,AF123-M123,M123-AF123)</f>
        <v>4</v>
      </c>
      <c r="AP123" s="10">
        <f>IF(C123=0,AA123-H123,H123-AA123)</f>
        <v>1</v>
      </c>
      <c r="AQ123" s="10">
        <f t="shared" si="91"/>
        <v>-0.47</v>
      </c>
      <c r="AR123" s="10">
        <f t="shared" si="83"/>
        <v>-1.52</v>
      </c>
      <c r="AS123" s="10">
        <f t="shared" si="109"/>
        <v>-0.6</v>
      </c>
      <c r="AT123" s="10">
        <f t="shared" si="111"/>
        <v>-0.13</v>
      </c>
      <c r="AU123" s="10">
        <f t="shared" si="101"/>
        <v>0.01</v>
      </c>
      <c r="AV123" s="10">
        <f t="shared" si="102"/>
        <v>0.13</v>
      </c>
      <c r="AW123" s="10">
        <f t="shared" si="103"/>
        <v>-0.42</v>
      </c>
      <c r="AX123" s="10">
        <v>3</v>
      </c>
      <c r="AY123" s="10">
        <v>3</v>
      </c>
      <c r="AZ123" s="10">
        <v>75</v>
      </c>
      <c r="BA123" s="10">
        <v>4</v>
      </c>
      <c r="BB123" s="11">
        <v>6</v>
      </c>
      <c r="BC123" s="10">
        <v>95</v>
      </c>
      <c r="BD123" s="10">
        <v>2</v>
      </c>
      <c r="BE123" s="10">
        <v>59</v>
      </c>
      <c r="BF123" s="10">
        <v>1</v>
      </c>
      <c r="BG123" s="2">
        <f t="shared" si="89"/>
        <v>2</v>
      </c>
      <c r="BH123" s="10">
        <f>IF(V123=0,BA123-AD123,AD123-BA123)</f>
        <v>0</v>
      </c>
      <c r="BI123" s="10">
        <f t="shared" si="79"/>
        <v>0</v>
      </c>
      <c r="BJ123" s="10">
        <f>IF(V123=0,BD123-AG123,AG123-BD123)</f>
        <v>3</v>
      </c>
      <c r="BK123" s="10">
        <f t="shared" si="80"/>
        <v>3</v>
      </c>
      <c r="BL123" s="10">
        <f>IF(V123=0,BC123-AF123,AF123-BC123)</f>
        <v>-40</v>
      </c>
      <c r="BM123" s="10">
        <f>IF(V123=0,AX123-AA123,AA123-AX123)</f>
        <v>-3</v>
      </c>
      <c r="BN123" s="10">
        <f t="shared" si="90"/>
        <v>1.64</v>
      </c>
      <c r="BO123" s="10">
        <f t="shared" si="93"/>
        <v>0.58</v>
      </c>
      <c r="BP123" s="10">
        <f t="shared" si="104"/>
        <v>-0.91</v>
      </c>
      <c r="BQ123" s="10">
        <f t="shared" si="105"/>
        <v>0.7</v>
      </c>
      <c r="BR123" s="10">
        <f t="shared" si="106"/>
        <v>1.06</v>
      </c>
      <c r="BS123" s="10">
        <f t="shared" si="107"/>
        <v>1.58</v>
      </c>
      <c r="BT123" s="10">
        <f t="shared" si="108"/>
        <v>0.6</v>
      </c>
      <c r="BU123" s="5">
        <f>IF(C123=0,PERCENTRANK(CU:CU,CS123),PERCENTRANK(CT:CT,CS123))</f>
        <v>0.725</v>
      </c>
      <c r="BV123" s="5">
        <f>IF(C123=0,PERCENTRANK(SVO!A:A,CS123),PERCENTRANK(SVO!B:B,CS123))</f>
        <v>0.763</v>
      </c>
      <c r="BW123" s="10">
        <v>3</v>
      </c>
      <c r="BX123" s="10">
        <v>1</v>
      </c>
      <c r="BY123" s="10">
        <v>1</v>
      </c>
      <c r="BZ123" s="10">
        <v>4</v>
      </c>
      <c r="CA123" s="10">
        <v>2</v>
      </c>
      <c r="CB123" s="10">
        <v>1</v>
      </c>
      <c r="CC123" s="10">
        <v>1</v>
      </c>
      <c r="CD123" s="10">
        <v>3</v>
      </c>
      <c r="CE123" s="10">
        <v>3</v>
      </c>
      <c r="CF123" s="10">
        <v>1</v>
      </c>
      <c r="CG123" s="10">
        <v>1</v>
      </c>
      <c r="CH123" s="10">
        <v>2</v>
      </c>
      <c r="CI123" s="10">
        <v>1</v>
      </c>
      <c r="CJ123" s="10">
        <v>4</v>
      </c>
      <c r="CK123" s="10">
        <v>1</v>
      </c>
      <c r="CL123" s="10">
        <v>1</v>
      </c>
      <c r="CM123" s="10">
        <v>3</v>
      </c>
      <c r="CN123" s="10">
        <v>1</v>
      </c>
      <c r="CO123" s="16">
        <f t="shared" si="110"/>
        <v>1</v>
      </c>
      <c r="CP123" s="16">
        <f t="shared" si="92"/>
        <v>3</v>
      </c>
      <c r="CQ123" s="5">
        <v>4.281053999999999</v>
      </c>
      <c r="CR123" s="5">
        <v>2.992728187144159</v>
      </c>
      <c r="CS123" s="5">
        <f>D123+(1-(CQ123/110.72))</f>
        <v>2.9613344111271678</v>
      </c>
      <c r="CT123" s="5">
        <f>IF(C123=1,CS123,"")</f>
        <v>2.9613344111271678</v>
      </c>
      <c r="CU123" s="5">
        <f>IF(C123=0,CS123,"")</f>
      </c>
      <c r="CV123" s="6">
        <v>1</v>
      </c>
      <c r="CW123" s="5">
        <v>24</v>
      </c>
      <c r="CX123" s="5">
        <v>0.8932765262572384</v>
      </c>
      <c r="CY123" s="5">
        <f>IF(ISBLANK(BA123),"",BA123-D123)</f>
        <v>2</v>
      </c>
      <c r="CZ123" s="2">
        <f>BC123-(BU123*100)</f>
        <v>22.5</v>
      </c>
    </row>
    <row r="124" spans="1:104" ht="15">
      <c r="A124" s="14">
        <v>37434.6875</v>
      </c>
      <c r="B124" s="10">
        <v>288</v>
      </c>
      <c r="C124" s="10">
        <v>1</v>
      </c>
      <c r="D124" s="10">
        <v>0</v>
      </c>
      <c r="E124" s="10">
        <v>6</v>
      </c>
      <c r="F124" s="10">
        <v>1</v>
      </c>
      <c r="G124" s="12">
        <v>3</v>
      </c>
      <c r="H124" s="10">
        <v>1</v>
      </c>
      <c r="I124" s="10">
        <v>3</v>
      </c>
      <c r="J124" s="10">
        <v>45</v>
      </c>
      <c r="K124" s="10">
        <v>2</v>
      </c>
      <c r="L124" s="10">
        <v>2</v>
      </c>
      <c r="M124" s="10">
        <v>60</v>
      </c>
      <c r="N124" s="10">
        <v>4</v>
      </c>
      <c r="O124" s="10">
        <v>70</v>
      </c>
      <c r="P124" s="10">
        <v>2</v>
      </c>
      <c r="Q124" s="10">
        <f t="shared" si="112"/>
        <v>-2</v>
      </c>
      <c r="R124" s="10">
        <f t="shared" si="94"/>
        <v>-1.37</v>
      </c>
      <c r="S124" s="10">
        <f t="shared" si="95"/>
        <v>-1.01</v>
      </c>
      <c r="T124" s="10">
        <f t="shared" si="96"/>
        <v>-1.4</v>
      </c>
      <c r="U124" s="10">
        <f t="shared" si="97"/>
        <v>-0.93</v>
      </c>
      <c r="V124" s="10">
        <f t="shared" si="98"/>
        <v>-2.17</v>
      </c>
      <c r="W124" s="10">
        <f t="shared" si="99"/>
        <v>-0.07</v>
      </c>
      <c r="X124" s="10">
        <f t="shared" si="75"/>
        <v>-1.12</v>
      </c>
      <c r="Y124" s="10">
        <v>0</v>
      </c>
      <c r="Z124" s="10">
        <v>6</v>
      </c>
      <c r="AA124" s="10">
        <v>1</v>
      </c>
      <c r="AB124" s="10">
        <v>1</v>
      </c>
      <c r="AC124" s="10">
        <v>25</v>
      </c>
      <c r="AD124" s="10">
        <v>2</v>
      </c>
      <c r="AE124" s="10">
        <v>1</v>
      </c>
      <c r="AF124" s="10">
        <v>20</v>
      </c>
      <c r="AG124" s="10">
        <v>3</v>
      </c>
      <c r="AH124" s="10">
        <v>40</v>
      </c>
      <c r="AI124" s="10">
        <v>3</v>
      </c>
      <c r="AJ124" s="10">
        <f t="shared" si="84"/>
        <v>-1</v>
      </c>
      <c r="AK124" s="10">
        <f>IF(C124=0,AD124-K124,K124-AD124)</f>
        <v>0</v>
      </c>
      <c r="AL124" s="10">
        <f t="shared" si="76"/>
        <v>0</v>
      </c>
      <c r="AM124" s="10">
        <f>IF(C124=0,AG124-N124,N124-AG124)</f>
        <v>1</v>
      </c>
      <c r="AN124" s="10">
        <f t="shared" si="77"/>
        <v>1</v>
      </c>
      <c r="AO124" s="10">
        <f>IF(C124=0,AF124-M124,M124-AF124)</f>
        <v>40</v>
      </c>
      <c r="AP124" s="10">
        <f>IF(C124=0,AA124-H124,H124-AA124)</f>
        <v>0</v>
      </c>
      <c r="AQ124" s="10">
        <f t="shared" si="91"/>
        <v>-0.47</v>
      </c>
      <c r="AR124" s="10">
        <f t="shared" si="83"/>
        <v>-0.79</v>
      </c>
      <c r="AS124" s="10">
        <f t="shared" si="109"/>
        <v>-1.65</v>
      </c>
      <c r="AT124" s="10">
        <f t="shared" si="111"/>
        <v>-1.04</v>
      </c>
      <c r="AU124" s="10">
        <f t="shared" si="101"/>
        <v>-1.68</v>
      </c>
      <c r="AV124" s="10">
        <f t="shared" si="102"/>
        <v>-1.25</v>
      </c>
      <c r="AW124" s="10">
        <f t="shared" si="103"/>
        <v>-1.28</v>
      </c>
      <c r="AX124" s="10">
        <v>1</v>
      </c>
      <c r="AY124" s="10">
        <v>4</v>
      </c>
      <c r="AZ124" s="10">
        <v>50</v>
      </c>
      <c r="BA124" s="10">
        <v>1</v>
      </c>
      <c r="BB124" s="11">
        <v>3</v>
      </c>
      <c r="BC124" s="10">
        <v>14</v>
      </c>
      <c r="BD124" s="10">
        <v>2</v>
      </c>
      <c r="BE124" s="10">
        <v>50</v>
      </c>
      <c r="BF124" s="10">
        <v>1</v>
      </c>
      <c r="BG124" s="2">
        <f t="shared" si="89"/>
        <v>-1</v>
      </c>
      <c r="BH124" s="10">
        <f>IF(V124=0,BA124-AD124,AD124-BA124)</f>
        <v>1</v>
      </c>
      <c r="BI124" s="10">
        <f t="shared" si="79"/>
        <v>1</v>
      </c>
      <c r="BJ124" s="10">
        <f>IF(V124=0,BD124-AG124,AG124-BD124)</f>
        <v>1</v>
      </c>
      <c r="BK124" s="10">
        <f t="shared" si="80"/>
        <v>1</v>
      </c>
      <c r="BL124" s="10">
        <f>IF(V124=0,BC124-AF124,AF124-BC124)</f>
        <v>6</v>
      </c>
      <c r="BM124" s="10">
        <f>IF(V124=0,AX124-AA124,AA124-AX124)</f>
        <v>0</v>
      </c>
      <c r="BN124" s="10">
        <f t="shared" si="90"/>
        <v>-1.04</v>
      </c>
      <c r="BO124" s="10">
        <f t="shared" si="93"/>
        <v>-0.88</v>
      </c>
      <c r="BP124" s="10">
        <f t="shared" si="104"/>
        <v>-0.33</v>
      </c>
      <c r="BQ124" s="10">
        <f t="shared" si="105"/>
        <v>-0.26</v>
      </c>
      <c r="BR124" s="10">
        <f t="shared" si="106"/>
        <v>-0.84</v>
      </c>
      <c r="BS124" s="10">
        <f t="shared" si="107"/>
        <v>-1.48</v>
      </c>
      <c r="BT124" s="10">
        <f t="shared" si="108"/>
        <v>-0.76</v>
      </c>
      <c r="BU124" s="5">
        <f>IF(C124=0,PERCENTRANK(CU:CU,CS124),PERCENTRANK(CT:CT,CS124))</f>
        <v>0.161</v>
      </c>
      <c r="BV124" s="5">
        <f>IF(C124=0,PERCENTRANK(SVO!A:A,CS124),PERCENTRANK(SVO!B:B,CS124))</f>
        <v>0.102</v>
      </c>
      <c r="BW124" s="10">
        <v>4</v>
      </c>
      <c r="BX124" s="10">
        <v>1</v>
      </c>
      <c r="BY124" s="10">
        <v>1</v>
      </c>
      <c r="BZ124" s="10">
        <v>4</v>
      </c>
      <c r="CA124" s="10">
        <v>4</v>
      </c>
      <c r="CB124" s="10">
        <v>5</v>
      </c>
      <c r="CC124" s="10">
        <v>1</v>
      </c>
      <c r="CD124" s="10">
        <v>1</v>
      </c>
      <c r="CE124" s="10">
        <v>1</v>
      </c>
      <c r="CF124" s="10">
        <v>4</v>
      </c>
      <c r="CG124" s="10">
        <v>1</v>
      </c>
      <c r="CH124" s="10">
        <v>1</v>
      </c>
      <c r="CI124" s="10">
        <v>2</v>
      </c>
      <c r="CJ124" s="10">
        <v>2</v>
      </c>
      <c r="CK124" s="10">
        <v>2</v>
      </c>
      <c r="CL124" s="10">
        <v>1</v>
      </c>
      <c r="CM124" s="10">
        <v>1</v>
      </c>
      <c r="CN124" s="10">
        <v>1</v>
      </c>
      <c r="CO124" s="16">
        <f t="shared" si="110"/>
        <v>2</v>
      </c>
      <c r="CP124" s="16">
        <f t="shared" si="92"/>
        <v>2.25</v>
      </c>
      <c r="CQ124" s="5">
        <v>6.281053999999999</v>
      </c>
      <c r="CR124" s="5">
        <v>0.9893309803554378</v>
      </c>
      <c r="CS124" s="5">
        <f>D124+(1-(CQ124/110.72))</f>
        <v>0.9432708273121387</v>
      </c>
      <c r="CT124" s="5">
        <f>IF(C124=1,CS124,"")</f>
        <v>0.9432708273121387</v>
      </c>
      <c r="CU124" s="5">
        <f>IF(C124=0,CS124,"")</f>
      </c>
      <c r="CV124" s="6">
        <v>0</v>
      </c>
      <c r="CW124" s="5">
        <v>61</v>
      </c>
      <c r="CX124" s="5">
        <v>1.9795822098070994</v>
      </c>
      <c r="CY124" s="5">
        <f>IF(ISBLANK(BA124),"",BA124-D124)</f>
        <v>1</v>
      </c>
      <c r="CZ124" s="2">
        <f>BC124-(BU124*100)</f>
        <v>-2.1000000000000014</v>
      </c>
    </row>
    <row r="125" spans="1:104" ht="15">
      <c r="A125" s="14">
        <v>37434.6875</v>
      </c>
      <c r="B125" s="10">
        <v>289</v>
      </c>
      <c r="C125" s="10">
        <v>0</v>
      </c>
      <c r="D125" s="10">
        <v>10</v>
      </c>
      <c r="E125" s="10">
        <v>6</v>
      </c>
      <c r="F125" s="10">
        <v>4</v>
      </c>
      <c r="G125" s="12">
        <v>8</v>
      </c>
      <c r="H125" s="10">
        <v>4</v>
      </c>
      <c r="I125" s="10">
        <v>6</v>
      </c>
      <c r="J125" s="10">
        <v>85</v>
      </c>
      <c r="K125" s="10">
        <v>9</v>
      </c>
      <c r="L125" s="10">
        <v>5</v>
      </c>
      <c r="M125" s="10">
        <v>80</v>
      </c>
      <c r="N125" s="10">
        <v>7</v>
      </c>
      <c r="O125" s="10">
        <v>50</v>
      </c>
      <c r="P125" s="10">
        <v>7</v>
      </c>
      <c r="Q125" s="10">
        <f t="shared" si="112"/>
        <v>2</v>
      </c>
      <c r="R125" s="10">
        <f t="shared" si="94"/>
        <v>0.76</v>
      </c>
      <c r="S125" s="10">
        <f t="shared" si="95"/>
        <v>1.43</v>
      </c>
      <c r="T125" s="10">
        <f t="shared" si="96"/>
        <v>0.92</v>
      </c>
      <c r="U125" s="10">
        <f t="shared" si="97"/>
        <v>1.18</v>
      </c>
      <c r="V125" s="10">
        <f t="shared" si="98"/>
        <v>0.29</v>
      </c>
      <c r="W125" s="10">
        <f t="shared" si="99"/>
        <v>1</v>
      </c>
      <c r="X125" s="10">
        <f t="shared" si="75"/>
        <v>0.96</v>
      </c>
      <c r="Y125" s="10">
        <v>10</v>
      </c>
      <c r="Z125" s="10">
        <v>6</v>
      </c>
      <c r="AA125" s="10">
        <v>4</v>
      </c>
      <c r="AB125" s="10">
        <v>7</v>
      </c>
      <c r="AC125" s="10">
        <v>95</v>
      </c>
      <c r="AD125" s="10"/>
      <c r="AE125" s="10">
        <v>6</v>
      </c>
      <c r="AF125" s="10">
        <v>90</v>
      </c>
      <c r="AG125" s="10">
        <v>8</v>
      </c>
      <c r="AH125" s="10">
        <v>50</v>
      </c>
      <c r="AI125" s="10">
        <v>8</v>
      </c>
      <c r="AJ125" s="10"/>
      <c r="AK125" s="10">
        <f>IF(C125=0,AD125-K125,K125-AD125)</f>
        <v>-9</v>
      </c>
      <c r="AL125" s="10">
        <f t="shared" si="76"/>
        <v>9</v>
      </c>
      <c r="AM125" s="10">
        <f>IF(C125=0,AG125-N125,N125-AG125)</f>
        <v>1</v>
      </c>
      <c r="AN125" s="10">
        <f t="shared" si="77"/>
        <v>1</v>
      </c>
      <c r="AO125" s="10">
        <f>IF(C125=0,AF125-M125,M125-AF125)</f>
        <v>10</v>
      </c>
      <c r="AP125" s="10">
        <f>IF(C125=0,AA125-H125,H125-AA125)</f>
        <v>0</v>
      </c>
      <c r="AQ125" s="10">
        <f t="shared" si="91"/>
        <v>0.09</v>
      </c>
      <c r="AR125" s="10">
        <f t="shared" si="83"/>
        <v>1.41</v>
      </c>
      <c r="AS125" s="10">
        <f t="shared" si="109"/>
        <v>1.5</v>
      </c>
      <c r="AT125" s="10">
        <f t="shared" si="111"/>
        <v>1.49</v>
      </c>
      <c r="AU125" s="10">
        <f t="shared" si="101"/>
        <v>1.14</v>
      </c>
      <c r="AV125" s="10">
        <f t="shared" si="102"/>
        <v>1.51</v>
      </c>
      <c r="AW125" s="10">
        <f t="shared" si="103"/>
        <v>1.41</v>
      </c>
      <c r="AX125" s="10">
        <v>4</v>
      </c>
      <c r="AY125" s="10">
        <v>7</v>
      </c>
      <c r="AZ125" s="10">
        <v>93</v>
      </c>
      <c r="BA125" s="10">
        <v>10</v>
      </c>
      <c r="BB125" s="11">
        <v>6</v>
      </c>
      <c r="BC125" s="10">
        <v>79</v>
      </c>
      <c r="BD125" s="10">
        <v>9</v>
      </c>
      <c r="BE125" s="10">
        <v>30</v>
      </c>
      <c r="BF125" s="10">
        <v>9</v>
      </c>
      <c r="BG125" s="2">
        <f t="shared" si="89"/>
        <v>1</v>
      </c>
      <c r="BH125" s="10">
        <f>IF(V125=0,BA125-AD125,AD125-BA125)</f>
        <v>-10</v>
      </c>
      <c r="BI125" s="10">
        <f t="shared" si="79"/>
        <v>10</v>
      </c>
      <c r="BJ125" s="10">
        <f>IF(V125=0,BD125-AG125,AG125-BD125)</f>
        <v>-1</v>
      </c>
      <c r="BK125" s="10">
        <f t="shared" si="80"/>
        <v>1</v>
      </c>
      <c r="BL125" s="10">
        <f>IF(V125=0,BC125-AF125,AF125-BC125)</f>
        <v>11</v>
      </c>
      <c r="BM125" s="10">
        <f>IF(V125=0,AX125-AA125,AA125-AX125)</f>
        <v>0</v>
      </c>
      <c r="BN125" s="10">
        <f t="shared" si="90"/>
        <v>0.75</v>
      </c>
      <c r="BO125" s="10">
        <f t="shared" si="93"/>
        <v>1.31</v>
      </c>
      <c r="BP125" s="10">
        <f t="shared" si="104"/>
        <v>1.41</v>
      </c>
      <c r="BQ125" s="10">
        <f t="shared" si="105"/>
        <v>1.39</v>
      </c>
      <c r="BR125" s="10">
        <f t="shared" si="106"/>
        <v>1.06</v>
      </c>
      <c r="BS125" s="10">
        <f t="shared" si="107"/>
        <v>0.97</v>
      </c>
      <c r="BT125" s="10">
        <f t="shared" si="108"/>
        <v>1.23</v>
      </c>
      <c r="BU125" s="5">
        <f>IF(C125=0,PERCENTRANK(CU:CU,CS125),PERCENTRANK(CT:CT,CS125))</f>
        <v>0.89</v>
      </c>
      <c r="BV125" s="5">
        <f>IF(C125=0,PERCENTRANK(SVO!A:A,CS125),PERCENTRANK(SVO!B:B,CS125))</f>
        <v>0.903</v>
      </c>
      <c r="BW125" s="10">
        <v>4</v>
      </c>
      <c r="BX125" s="10">
        <v>1</v>
      </c>
      <c r="BY125" s="10">
        <v>1</v>
      </c>
      <c r="BZ125" s="10">
        <v>3</v>
      </c>
      <c r="CA125" s="10">
        <v>4</v>
      </c>
      <c r="CB125" s="10">
        <v>1</v>
      </c>
      <c r="CC125" s="10">
        <v>1</v>
      </c>
      <c r="CD125" s="10">
        <v>1</v>
      </c>
      <c r="CE125" s="10">
        <v>3</v>
      </c>
      <c r="CF125" s="10">
        <v>2</v>
      </c>
      <c r="CG125" s="10">
        <v>1</v>
      </c>
      <c r="CH125" s="10">
        <v>1</v>
      </c>
      <c r="CI125" s="10">
        <v>1</v>
      </c>
      <c r="CJ125" s="10">
        <v>3</v>
      </c>
      <c r="CK125" s="10">
        <v>1</v>
      </c>
      <c r="CL125" s="10">
        <v>3</v>
      </c>
      <c r="CM125" s="10">
        <v>2</v>
      </c>
      <c r="CN125" s="10">
        <v>1</v>
      </c>
      <c r="CO125" s="16">
        <f t="shared" si="110"/>
        <v>1.1111111111111112</v>
      </c>
      <c r="CP125" s="16">
        <f t="shared" si="92"/>
        <v>2.625</v>
      </c>
      <c r="CQ125" s="5">
        <v>6.281053999999999</v>
      </c>
      <c r="CR125" s="5">
        <v>10.989330980355438</v>
      </c>
      <c r="CS125" s="5">
        <f>D125+(1-(CQ125/110.72))</f>
        <v>10.943270827312139</v>
      </c>
      <c r="CT125" s="5">
        <f>IF(C125=1,CS125,"")</f>
      </c>
      <c r="CU125" s="5">
        <f>IF(C125=0,CS125,"")</f>
        <v>10.943270827312139</v>
      </c>
      <c r="CV125" s="6">
        <v>1</v>
      </c>
      <c r="CW125" s="5">
        <v>30</v>
      </c>
      <c r="CX125" s="5">
        <v>7.572866127827593</v>
      </c>
      <c r="CY125" s="5">
        <f>IF(ISBLANK(BA125),"",BA125-D125)</f>
        <v>0</v>
      </c>
      <c r="CZ125" s="2">
        <f>BC125-(BU125*100)</f>
        <v>-10</v>
      </c>
    </row>
    <row r="126" spans="1:104" ht="15">
      <c r="A126" s="14">
        <v>37434.6875</v>
      </c>
      <c r="B126" s="10">
        <v>290</v>
      </c>
      <c r="C126" s="10">
        <v>0</v>
      </c>
      <c r="D126" s="10">
        <v>9</v>
      </c>
      <c r="E126" s="10"/>
      <c r="F126" s="10">
        <v>0</v>
      </c>
      <c r="G126" s="12">
        <v>4</v>
      </c>
      <c r="H126" s="10">
        <v>1</v>
      </c>
      <c r="I126" s="10">
        <v>4</v>
      </c>
      <c r="J126" s="10">
        <v>50</v>
      </c>
      <c r="K126" s="10">
        <v>6.5</v>
      </c>
      <c r="L126" s="10">
        <v>1</v>
      </c>
      <c r="M126" s="10">
        <v>35</v>
      </c>
      <c r="N126" s="10">
        <v>8</v>
      </c>
      <c r="O126" s="10">
        <v>50</v>
      </c>
      <c r="P126" s="10">
        <v>7.5</v>
      </c>
      <c r="Q126" s="10">
        <f t="shared" si="112"/>
        <v>-1.5</v>
      </c>
      <c r="R126" s="10">
        <f t="shared" si="94"/>
        <v>-1.11</v>
      </c>
      <c r="S126" s="10">
        <f t="shared" si="95"/>
        <v>-1.01</v>
      </c>
      <c r="T126" s="10">
        <f t="shared" si="96"/>
        <v>-0.63</v>
      </c>
      <c r="U126" s="10">
        <f t="shared" si="97"/>
        <v>-0.67</v>
      </c>
      <c r="V126" s="10">
        <f t="shared" si="98"/>
        <v>-2.99</v>
      </c>
      <c r="W126" s="10">
        <f t="shared" si="99"/>
        <v>-1.39</v>
      </c>
      <c r="X126" s="10">
        <f t="shared" si="75"/>
        <v>-1.34</v>
      </c>
      <c r="Y126" s="10">
        <v>9</v>
      </c>
      <c r="Z126" s="10">
        <v>0</v>
      </c>
      <c r="AA126" s="10">
        <v>1</v>
      </c>
      <c r="AB126" s="10">
        <v>2</v>
      </c>
      <c r="AC126" s="10">
        <v>19</v>
      </c>
      <c r="AD126" s="10">
        <v>7</v>
      </c>
      <c r="AE126" s="10">
        <v>1</v>
      </c>
      <c r="AF126" s="10">
        <v>10</v>
      </c>
      <c r="AG126" s="10">
        <v>8</v>
      </c>
      <c r="AH126" s="10">
        <v>50</v>
      </c>
      <c r="AI126" s="10">
        <v>8</v>
      </c>
      <c r="AJ126" s="10">
        <f>AD126-AG126</f>
        <v>-1</v>
      </c>
      <c r="AK126" s="10">
        <f>IF(C126=0,AD126-K126,K126-AD126)</f>
        <v>0.5</v>
      </c>
      <c r="AL126" s="10">
        <f t="shared" si="76"/>
        <v>0.5</v>
      </c>
      <c r="AM126" s="10">
        <f>IF(C126=0,AG126-N126,N126-AG126)</f>
        <v>0</v>
      </c>
      <c r="AN126" s="10">
        <f t="shared" si="77"/>
        <v>0</v>
      </c>
      <c r="AO126" s="10">
        <f>IF(C126=0,AF126-M126,M126-AF126)</f>
        <v>-25</v>
      </c>
      <c r="AP126" s="10">
        <f>IF(C126=0,AA126-H126,H126-AA126)</f>
        <v>0</v>
      </c>
      <c r="AQ126" s="10">
        <f t="shared" si="91"/>
        <v>-0.47</v>
      </c>
      <c r="AR126" s="10">
        <f t="shared" si="83"/>
        <v>-0.79</v>
      </c>
      <c r="AS126" s="10">
        <f t="shared" si="109"/>
        <v>-1.12</v>
      </c>
      <c r="AT126" s="10">
        <f t="shared" si="111"/>
        <v>-1.25</v>
      </c>
      <c r="AU126" s="10">
        <f t="shared" si="101"/>
        <v>-1.68</v>
      </c>
      <c r="AV126" s="10">
        <f t="shared" si="102"/>
        <v>-1.64</v>
      </c>
      <c r="AW126" s="10">
        <f t="shared" si="103"/>
        <v>-1.3</v>
      </c>
      <c r="AX126" s="10">
        <v>0</v>
      </c>
      <c r="AY126" s="10">
        <v>1</v>
      </c>
      <c r="AZ126" s="10">
        <v>6</v>
      </c>
      <c r="BA126" s="10">
        <v>7</v>
      </c>
      <c r="BB126" s="11">
        <v>1</v>
      </c>
      <c r="BC126" s="10">
        <v>4</v>
      </c>
      <c r="BD126" s="10">
        <v>9</v>
      </c>
      <c r="BE126" s="10">
        <v>30</v>
      </c>
      <c r="BF126" s="10">
        <v>8.71</v>
      </c>
      <c r="BG126" s="2">
        <f t="shared" si="89"/>
        <v>-2</v>
      </c>
      <c r="BH126" s="10">
        <f>IF(V126=0,BA126-AD126,AD126-BA126)</f>
        <v>0</v>
      </c>
      <c r="BI126" s="10">
        <f t="shared" si="79"/>
        <v>0</v>
      </c>
      <c r="BJ126" s="10">
        <f>IF(V126=0,BD126-AG126,AG126-BD126)</f>
        <v>-1</v>
      </c>
      <c r="BK126" s="10">
        <f t="shared" si="80"/>
        <v>1</v>
      </c>
      <c r="BL126" s="10">
        <f>IF(V126=0,BC126-AF126,AF126-BC126)</f>
        <v>6</v>
      </c>
      <c r="BM126" s="10">
        <f>IF(V126=0,AX126-AA126,AA126-AX126)</f>
        <v>1</v>
      </c>
      <c r="BN126" s="10">
        <f t="shared" si="90"/>
        <v>-1.94</v>
      </c>
      <c r="BO126" s="10">
        <f t="shared" si="93"/>
        <v>-1.61</v>
      </c>
      <c r="BP126" s="10">
        <f t="shared" si="104"/>
        <v>-2.06</v>
      </c>
      <c r="BQ126" s="10">
        <f t="shared" si="105"/>
        <v>-1.95</v>
      </c>
      <c r="BR126" s="10">
        <f t="shared" si="106"/>
        <v>-2.1</v>
      </c>
      <c r="BS126" s="10">
        <f t="shared" si="107"/>
        <v>-1.86</v>
      </c>
      <c r="BT126" s="10">
        <f t="shared" si="108"/>
        <v>-1.92</v>
      </c>
      <c r="BU126" s="5">
        <f>IF(C126=0,PERCENTRANK(CU:CU,CS126),PERCENTRANK(CT:CT,CS126))</f>
        <v>0.406</v>
      </c>
      <c r="BV126" s="5">
        <f>IF(C126=0,PERCENTRANK(SVO!A:A,CS126),PERCENTRANK(SVO!B:B,CS126))</f>
        <v>0.361</v>
      </c>
      <c r="BW126" s="10">
        <v>3</v>
      </c>
      <c r="BX126" s="10">
        <v>4</v>
      </c>
      <c r="BY126" s="10">
        <v>1</v>
      </c>
      <c r="BZ126" s="10">
        <v>3</v>
      </c>
      <c r="CA126" s="10">
        <v>3</v>
      </c>
      <c r="CB126" s="10">
        <v>1</v>
      </c>
      <c r="CC126" s="10">
        <v>1</v>
      </c>
      <c r="CD126" s="10">
        <v>2</v>
      </c>
      <c r="CE126" s="10">
        <v>2</v>
      </c>
      <c r="CF126" s="10">
        <v>1</v>
      </c>
      <c r="CG126" s="10">
        <v>1</v>
      </c>
      <c r="CH126" s="10">
        <v>2</v>
      </c>
      <c r="CI126" s="10">
        <v>1</v>
      </c>
      <c r="CJ126" s="10">
        <v>2</v>
      </c>
      <c r="CK126" s="10">
        <v>1</v>
      </c>
      <c r="CL126" s="10">
        <v>3</v>
      </c>
      <c r="CM126" s="10">
        <v>1</v>
      </c>
      <c r="CN126" s="10">
        <v>1</v>
      </c>
      <c r="CO126" s="16">
        <f t="shared" si="110"/>
        <v>1.3333333333333333</v>
      </c>
      <c r="CP126" s="16">
        <f t="shared" si="92"/>
        <v>2.25</v>
      </c>
      <c r="CQ126" s="5">
        <v>12.281054</v>
      </c>
      <c r="CR126" s="5">
        <v>9.979139359989274</v>
      </c>
      <c r="CS126" s="5">
        <f>D126+(1-(CQ126/110.72))</f>
        <v>9.889080075867053</v>
      </c>
      <c r="CT126" s="5">
        <f>IF(C126=1,CS126,"")</f>
      </c>
      <c r="CU126" s="5">
        <f>IF(C126=0,CS126,"")</f>
        <v>9.889080075867053</v>
      </c>
      <c r="CV126" s="6">
        <v>1</v>
      </c>
      <c r="CW126" s="5">
        <v>52</v>
      </c>
      <c r="CX126" s="5">
        <v>9.97566262395637</v>
      </c>
      <c r="CY126" s="5">
        <f>IF(ISBLANK(BA126),"",BA126-D126)</f>
        <v>-2</v>
      </c>
      <c r="CZ126" s="2">
        <f>BC126-(BU126*100)</f>
        <v>-36.6</v>
      </c>
    </row>
    <row r="127" spans="1:105" s="8" customFormat="1" ht="15">
      <c r="A127" s="28">
        <v>37435.416666666664</v>
      </c>
      <c r="B127" s="29">
        <v>292</v>
      </c>
      <c r="C127" s="29">
        <v>0</v>
      </c>
      <c r="D127" s="29">
        <v>2</v>
      </c>
      <c r="E127" s="29">
        <v>50</v>
      </c>
      <c r="F127" s="29">
        <v>2</v>
      </c>
      <c r="G127" s="30">
        <v>2</v>
      </c>
      <c r="H127" s="31">
        <v>2</v>
      </c>
      <c r="I127" s="31">
        <v>7</v>
      </c>
      <c r="J127" s="31">
        <v>94</v>
      </c>
      <c r="K127" s="31">
        <v>10</v>
      </c>
      <c r="L127" s="31">
        <v>5</v>
      </c>
      <c r="M127" s="31">
        <v>100</v>
      </c>
      <c r="N127" s="31">
        <v>5</v>
      </c>
      <c r="O127" s="31">
        <v>50</v>
      </c>
      <c r="P127" s="31">
        <v>5</v>
      </c>
      <c r="Q127" s="31">
        <f t="shared" si="112"/>
        <v>5</v>
      </c>
      <c r="R127" s="10">
        <f t="shared" si="94"/>
        <v>2.35</v>
      </c>
      <c r="S127" s="10">
        <f t="shared" si="95"/>
        <v>-0.2</v>
      </c>
      <c r="T127" s="10">
        <f t="shared" si="96"/>
        <v>1.69</v>
      </c>
      <c r="U127" s="10">
        <f t="shared" si="97"/>
        <v>1.65</v>
      </c>
      <c r="V127" s="10">
        <f t="shared" si="98"/>
        <v>0.29</v>
      </c>
      <c r="W127" s="10">
        <f t="shared" si="99"/>
        <v>2.06</v>
      </c>
      <c r="X127" s="10">
        <f t="shared" si="75"/>
        <v>1.1</v>
      </c>
      <c r="Y127" s="31">
        <v>2</v>
      </c>
      <c r="Z127" s="31">
        <v>50</v>
      </c>
      <c r="AA127" s="31">
        <v>2</v>
      </c>
      <c r="AB127" s="31">
        <v>5</v>
      </c>
      <c r="AC127" s="31">
        <v>68</v>
      </c>
      <c r="AD127" s="31">
        <v>7</v>
      </c>
      <c r="AE127" s="31">
        <v>4</v>
      </c>
      <c r="AF127" s="31">
        <v>50</v>
      </c>
      <c r="AG127" s="31"/>
      <c r="AH127" s="31">
        <v>50</v>
      </c>
      <c r="AI127" s="31">
        <v>5</v>
      </c>
      <c r="AJ127" s="31"/>
      <c r="AK127" s="10">
        <f>IF(C127=0,AD127-K127,K127-AD127)</f>
        <v>-3</v>
      </c>
      <c r="AL127" s="10">
        <f t="shared" si="76"/>
        <v>3</v>
      </c>
      <c r="AM127" s="10"/>
      <c r="AN127" s="10"/>
      <c r="AO127" s="10">
        <f>IF(C127=0,AF127-M127,M127-AF127)</f>
        <v>-50</v>
      </c>
      <c r="AP127" s="10">
        <f>IF(C127=0,AA127-H127,H127-AA127)</f>
        <v>0</v>
      </c>
      <c r="AQ127" s="10">
        <f t="shared" si="91"/>
        <v>0.09</v>
      </c>
      <c r="AR127" s="10">
        <f t="shared" si="83"/>
        <v>-0.05</v>
      </c>
      <c r="AS127" s="10">
        <f t="shared" si="109"/>
        <v>0.45</v>
      </c>
      <c r="AT127" s="10">
        <f t="shared" si="111"/>
        <v>0.52</v>
      </c>
      <c r="AU127" s="10"/>
      <c r="AV127" s="10">
        <f>ROUND((AF127-AVERAGE(AF:AF))/STDEV(AF:AF),2)</f>
        <v>-0.07</v>
      </c>
      <c r="AW127" s="10">
        <f t="shared" si="103"/>
        <v>0.21</v>
      </c>
      <c r="AX127" s="31">
        <v>2</v>
      </c>
      <c r="AY127" s="31">
        <v>3</v>
      </c>
      <c r="AZ127" s="31">
        <v>15</v>
      </c>
      <c r="BA127" s="31">
        <v>3</v>
      </c>
      <c r="BB127" s="32">
        <v>3</v>
      </c>
      <c r="BC127" s="29">
        <v>50</v>
      </c>
      <c r="BD127" s="29">
        <v>2</v>
      </c>
      <c r="BE127" s="29">
        <v>50</v>
      </c>
      <c r="BF127" s="29">
        <v>5</v>
      </c>
      <c r="BG127" s="33">
        <f t="shared" si="89"/>
        <v>1</v>
      </c>
      <c r="BH127" s="10">
        <f>IF(V127=0,BA127-AD127,AD127-BA127)</f>
        <v>4</v>
      </c>
      <c r="BI127" s="10">
        <f t="shared" si="79"/>
        <v>4</v>
      </c>
      <c r="BJ127" s="10"/>
      <c r="BK127" s="10"/>
      <c r="BL127" s="10">
        <f>IF(V127=0,BC127-AF127,AF127-BC127)</f>
        <v>0</v>
      </c>
      <c r="BM127" s="10">
        <f>IF(V127=0,AX127-AA127,AA127-AX127)</f>
        <v>0</v>
      </c>
      <c r="BN127" s="10">
        <f t="shared" si="90"/>
        <v>0.75</v>
      </c>
      <c r="BO127" s="10">
        <f t="shared" si="93"/>
        <v>-0.15</v>
      </c>
      <c r="BP127" s="10">
        <f t="shared" si="104"/>
        <v>-0.91</v>
      </c>
      <c r="BQ127" s="10">
        <f t="shared" si="105"/>
        <v>-1.61</v>
      </c>
      <c r="BR127" s="10"/>
      <c r="BS127" s="10">
        <f>ROUND((BC127-AVERAGE(BC:BC))/STDEV(BC:BC),2)</f>
        <v>-0.12</v>
      </c>
      <c r="BT127" s="10">
        <f t="shared" si="108"/>
        <v>-0.7</v>
      </c>
      <c r="BU127" s="8">
        <f>IF(C127=0,PERCENTRANK(CU:CU,CS127),PERCENTRANK(CT:CT,CS127))</f>
        <v>0.015</v>
      </c>
      <c r="BV127" s="8">
        <v>0</v>
      </c>
      <c r="BW127" s="29">
        <v>2</v>
      </c>
      <c r="BX127" s="29">
        <v>1</v>
      </c>
      <c r="BY127" s="29">
        <v>4</v>
      </c>
      <c r="BZ127" s="29">
        <v>3</v>
      </c>
      <c r="CA127" s="29">
        <v>2</v>
      </c>
      <c r="CB127" s="29">
        <v>1</v>
      </c>
      <c r="CC127" s="29">
        <v>2</v>
      </c>
      <c r="CD127" s="29">
        <v>3</v>
      </c>
      <c r="CE127" s="29">
        <v>2</v>
      </c>
      <c r="CF127" s="29">
        <v>4</v>
      </c>
      <c r="CG127" s="29">
        <v>1</v>
      </c>
      <c r="CH127" s="29">
        <v>3</v>
      </c>
      <c r="CI127" s="29">
        <v>1</v>
      </c>
      <c r="CJ127" s="29">
        <v>2</v>
      </c>
      <c r="CK127" s="29">
        <v>1</v>
      </c>
      <c r="CL127" s="29">
        <v>1</v>
      </c>
      <c r="CM127" s="29">
        <v>3</v>
      </c>
      <c r="CN127" s="29">
        <v>1</v>
      </c>
      <c r="CO127" s="34">
        <f t="shared" si="110"/>
        <v>1.7777777777777777</v>
      </c>
      <c r="CP127" s="34">
        <f t="shared" si="92"/>
        <v>2.5</v>
      </c>
      <c r="CQ127" s="8">
        <v>37.718946</v>
      </c>
      <c r="CR127" s="8">
        <v>2.9359304702926954</v>
      </c>
      <c r="CS127" s="8">
        <f>D127+(1-(CQ127/110.72))</f>
        <v>2.6593303287572256</v>
      </c>
      <c r="CT127" s="8">
        <f>IF(C127=1,CS127,"")</f>
      </c>
      <c r="CU127" s="8">
        <f>IF(C127=0,CS127,"")</f>
        <v>2.6593303287572256</v>
      </c>
      <c r="CV127" s="8">
        <v>0</v>
      </c>
      <c r="CW127" s="8">
        <v>51</v>
      </c>
      <c r="CX127" s="8">
        <v>8.979582209807099</v>
      </c>
      <c r="CY127" s="8">
        <f>IF(ISBLANK(BA127),"",BA127-D127)</f>
        <v>1</v>
      </c>
      <c r="CZ127" s="33">
        <f>BC127-(BU127*100)</f>
        <v>48.5</v>
      </c>
      <c r="DA127" s="33"/>
    </row>
    <row r="128" spans="1:104" ht="15">
      <c r="A128" s="14">
        <v>37435.416666666664</v>
      </c>
      <c r="B128" s="10">
        <v>293</v>
      </c>
      <c r="C128" s="10">
        <v>1</v>
      </c>
      <c r="D128" s="10">
        <v>2</v>
      </c>
      <c r="E128" s="10">
        <v>4</v>
      </c>
      <c r="F128" s="10">
        <v>4</v>
      </c>
      <c r="G128" s="12">
        <v>8</v>
      </c>
      <c r="H128" s="10">
        <v>4</v>
      </c>
      <c r="I128" s="10">
        <v>6</v>
      </c>
      <c r="J128" s="10">
        <v>90</v>
      </c>
      <c r="K128" s="10">
        <v>5</v>
      </c>
      <c r="L128" s="10">
        <v>7</v>
      </c>
      <c r="M128" s="10">
        <v>75</v>
      </c>
      <c r="N128" s="10">
        <v>4</v>
      </c>
      <c r="O128" s="10">
        <v>50</v>
      </c>
      <c r="P128" s="10">
        <v>2</v>
      </c>
      <c r="Q128" s="10">
        <f t="shared" si="112"/>
        <v>1</v>
      </c>
      <c r="R128" s="10">
        <f t="shared" si="94"/>
        <v>0.22</v>
      </c>
      <c r="S128" s="10">
        <f t="shared" si="95"/>
        <v>1.43</v>
      </c>
      <c r="T128" s="10">
        <f t="shared" si="96"/>
        <v>0.92</v>
      </c>
      <c r="U128" s="10">
        <f t="shared" si="97"/>
        <v>1.44</v>
      </c>
      <c r="V128" s="10">
        <f t="shared" si="98"/>
        <v>1.93</v>
      </c>
      <c r="W128" s="10">
        <f t="shared" si="99"/>
        <v>0.73</v>
      </c>
      <c r="X128" s="10">
        <f t="shared" si="75"/>
        <v>1.29</v>
      </c>
      <c r="Y128" s="10">
        <v>2</v>
      </c>
      <c r="Z128" s="10">
        <v>4</v>
      </c>
      <c r="AA128" s="10">
        <v>3</v>
      </c>
      <c r="AB128" s="10">
        <v>3</v>
      </c>
      <c r="AC128" s="10">
        <v>65</v>
      </c>
      <c r="AD128" s="10">
        <v>3</v>
      </c>
      <c r="AE128" s="10">
        <v>6</v>
      </c>
      <c r="AF128" s="10">
        <v>75</v>
      </c>
      <c r="AG128" s="10">
        <v>1</v>
      </c>
      <c r="AH128" s="10">
        <v>50</v>
      </c>
      <c r="AI128" s="10">
        <v>1</v>
      </c>
      <c r="AJ128" s="10">
        <f>AD128-AG128</f>
        <v>2</v>
      </c>
      <c r="AK128" s="10">
        <f>IF(C128=0,AD128-K128,K128-AD128)</f>
        <v>2</v>
      </c>
      <c r="AL128" s="10">
        <f t="shared" si="76"/>
        <v>2</v>
      </c>
      <c r="AM128" s="10">
        <f>IF(C128=0,AG128-N128,N128-AG128)</f>
        <v>3</v>
      </c>
      <c r="AN128" s="10">
        <f t="shared" si="77"/>
        <v>3</v>
      </c>
      <c r="AO128" s="10">
        <f>IF(C128=0,AF128-M128,M128-AF128)</f>
        <v>0</v>
      </c>
      <c r="AP128" s="10">
        <f>IF(C128=0,AA128-H128,H128-AA128)</f>
        <v>1</v>
      </c>
      <c r="AQ128" s="10">
        <f t="shared" si="91"/>
        <v>1.23</v>
      </c>
      <c r="AR128" s="10">
        <f t="shared" si="83"/>
        <v>0.68</v>
      </c>
      <c r="AS128" s="10">
        <f t="shared" si="109"/>
        <v>-0.6</v>
      </c>
      <c r="AT128" s="10">
        <f t="shared" si="111"/>
        <v>0.41</v>
      </c>
      <c r="AU128" s="10">
        <f>ROUND((AE128-AVERAGE(AE:AE))/STDEV(AE:AE),2)</f>
        <v>1.14</v>
      </c>
      <c r="AV128" s="10">
        <f>ROUND((AF128-AVERAGE(AF:AF))/STDEV(AF:AF),2)</f>
        <v>0.92</v>
      </c>
      <c r="AW128" s="10">
        <f t="shared" si="103"/>
        <v>0.51</v>
      </c>
      <c r="AX128" s="10">
        <v>4</v>
      </c>
      <c r="AY128" s="10">
        <v>3</v>
      </c>
      <c r="AZ128" s="10">
        <v>92</v>
      </c>
      <c r="BA128" s="10">
        <v>2</v>
      </c>
      <c r="BB128" s="11">
        <v>6</v>
      </c>
      <c r="BC128" s="10">
        <v>85</v>
      </c>
      <c r="BD128" s="10">
        <v>1</v>
      </c>
      <c r="BE128" s="10">
        <v>50</v>
      </c>
      <c r="BF128" s="10">
        <v>1</v>
      </c>
      <c r="BG128" s="2">
        <f t="shared" si="89"/>
        <v>1</v>
      </c>
      <c r="BH128" s="10">
        <f>IF(V128=0,BA128-AD128,AD128-BA128)</f>
        <v>1</v>
      </c>
      <c r="BI128" s="10">
        <f t="shared" si="79"/>
        <v>1</v>
      </c>
      <c r="BJ128" s="10">
        <f>IF(V128=0,BD128-AG128,AG128-BD128)</f>
        <v>0</v>
      </c>
      <c r="BK128" s="10">
        <f t="shared" si="80"/>
        <v>0</v>
      </c>
      <c r="BL128" s="10">
        <f>IF(V128=0,BC128-AF128,AF128-BC128)</f>
        <v>-10</v>
      </c>
      <c r="BM128" s="10">
        <f>IF(V128=0,AX128-AA128,AA128-AX128)</f>
        <v>-1</v>
      </c>
      <c r="BN128" s="10">
        <f t="shared" si="90"/>
        <v>0.75</v>
      </c>
      <c r="BO128" s="10">
        <f t="shared" si="93"/>
        <v>1.31</v>
      </c>
      <c r="BP128" s="10">
        <f t="shared" si="104"/>
        <v>-0.91</v>
      </c>
      <c r="BQ128" s="10">
        <f t="shared" si="105"/>
        <v>1.35</v>
      </c>
      <c r="BR128" s="10">
        <f>ROUND((BB128-AVERAGE(BB:BB))/STDEV(BB:BB),2)</f>
        <v>1.06</v>
      </c>
      <c r="BS128" s="10">
        <f>ROUND((BC128-AVERAGE(BC:BC))/STDEV(BC:BC),2)</f>
        <v>1.2</v>
      </c>
      <c r="BT128" s="10">
        <f t="shared" si="108"/>
        <v>0.8</v>
      </c>
      <c r="BU128" s="5">
        <f>IF(C128=0,PERCENTRANK(CU:CU,CS128),PERCENTRANK(CT:CT,CS128))</f>
        <v>0.661</v>
      </c>
      <c r="BV128" s="5">
        <f>IF(C128=0,PERCENTRANK(SVO!A:A,CS128),PERCENTRANK(SVO!B:B,CS128))</f>
        <v>0.683</v>
      </c>
      <c r="BW128" s="10">
        <v>4</v>
      </c>
      <c r="BX128" s="10">
        <v>2</v>
      </c>
      <c r="BY128" s="10">
        <v>1</v>
      </c>
      <c r="BZ128" s="10">
        <v>4</v>
      </c>
      <c r="CA128" s="10">
        <v>2</v>
      </c>
      <c r="CB128" s="10">
        <v>1</v>
      </c>
      <c r="CC128" s="10">
        <v>1</v>
      </c>
      <c r="CD128" s="10">
        <v>2</v>
      </c>
      <c r="CE128" s="10">
        <v>5</v>
      </c>
      <c r="CF128" s="10">
        <v>1</v>
      </c>
      <c r="CG128" s="10">
        <v>1</v>
      </c>
      <c r="CH128" s="10">
        <v>5</v>
      </c>
      <c r="CI128" s="10">
        <v>1</v>
      </c>
      <c r="CJ128" s="10">
        <v>4</v>
      </c>
      <c r="CK128" s="10">
        <v>3</v>
      </c>
      <c r="CL128" s="10">
        <v>1</v>
      </c>
      <c r="CM128" s="10">
        <v>4</v>
      </c>
      <c r="CN128" s="10">
        <v>1</v>
      </c>
      <c r="CO128" s="16">
        <f t="shared" si="110"/>
        <v>1.3333333333333333</v>
      </c>
      <c r="CP128" s="16">
        <f t="shared" si="92"/>
        <v>3.75</v>
      </c>
      <c r="CQ128" s="5">
        <v>8.281054</v>
      </c>
      <c r="CR128" s="5">
        <v>2.9859337735667166</v>
      </c>
      <c r="CS128" s="5">
        <f>D128+(1-(CQ128/110.72))</f>
        <v>2.92520724349711</v>
      </c>
      <c r="CT128" s="5">
        <f>IF(C128=1,CS128,"")</f>
        <v>2.92520724349711</v>
      </c>
      <c r="CU128" s="5">
        <f>IF(C128=0,CS128,"")</f>
      </c>
      <c r="CV128" s="6">
        <v>1</v>
      </c>
      <c r="CW128" s="5">
        <v>57</v>
      </c>
      <c r="CX128" s="5">
        <v>1.9795822098070994</v>
      </c>
      <c r="CY128" s="5">
        <f>IF(ISBLANK(BA128),"",BA128-D128)</f>
        <v>0</v>
      </c>
      <c r="CZ128" s="2">
        <f>BC128-(BU128*100)</f>
        <v>18.89999999999999</v>
      </c>
    </row>
    <row r="129" spans="1:104" ht="15">
      <c r="A129" s="14">
        <v>37435.416666666664</v>
      </c>
      <c r="B129" s="10">
        <v>294</v>
      </c>
      <c r="C129" s="10">
        <v>1</v>
      </c>
      <c r="D129" s="10">
        <v>2</v>
      </c>
      <c r="E129" s="10">
        <v>7</v>
      </c>
      <c r="F129" s="10">
        <v>3</v>
      </c>
      <c r="G129" s="12">
        <v>7</v>
      </c>
      <c r="H129" s="10">
        <v>3</v>
      </c>
      <c r="I129" s="10">
        <v>5</v>
      </c>
      <c r="J129" s="10">
        <v>68</v>
      </c>
      <c r="K129" s="10">
        <v>6.5</v>
      </c>
      <c r="L129" s="10">
        <v>5</v>
      </c>
      <c r="M129" s="10">
        <v>70</v>
      </c>
      <c r="N129" s="10">
        <v>5</v>
      </c>
      <c r="O129" s="10">
        <v>50</v>
      </c>
      <c r="P129" s="10">
        <v>5</v>
      </c>
      <c r="Q129" s="10">
        <f t="shared" si="112"/>
        <v>1.5</v>
      </c>
      <c r="R129" s="10">
        <f t="shared" si="94"/>
        <v>0.49</v>
      </c>
      <c r="S129" s="10">
        <f t="shared" si="95"/>
        <v>0.62</v>
      </c>
      <c r="T129" s="10">
        <f t="shared" si="96"/>
        <v>0.15</v>
      </c>
      <c r="U129" s="10">
        <f t="shared" si="97"/>
        <v>0.28</v>
      </c>
      <c r="V129" s="10">
        <f t="shared" si="98"/>
        <v>0.29</v>
      </c>
      <c r="W129" s="10">
        <f t="shared" si="99"/>
        <v>0.47</v>
      </c>
      <c r="X129" s="10">
        <f t="shared" si="75"/>
        <v>0.36</v>
      </c>
      <c r="Y129" s="10">
        <v>2</v>
      </c>
      <c r="Z129" s="10">
        <v>7</v>
      </c>
      <c r="AA129" s="10">
        <v>2</v>
      </c>
      <c r="AB129" s="10">
        <v>4</v>
      </c>
      <c r="AC129" s="10">
        <v>37</v>
      </c>
      <c r="AD129" s="10">
        <v>4</v>
      </c>
      <c r="AE129" s="10">
        <v>4</v>
      </c>
      <c r="AF129" s="10">
        <v>40</v>
      </c>
      <c r="AG129" s="10">
        <v>3</v>
      </c>
      <c r="AH129" s="10">
        <v>30</v>
      </c>
      <c r="AI129" s="10">
        <v>3</v>
      </c>
      <c r="AJ129" s="10">
        <f>AD129-AG129</f>
        <v>1</v>
      </c>
      <c r="AK129" s="10">
        <f>IF(C129=0,AD129-K129,K129-AD129)</f>
        <v>2.5</v>
      </c>
      <c r="AL129" s="10">
        <f t="shared" si="76"/>
        <v>2.5</v>
      </c>
      <c r="AM129" s="10">
        <f>IF(C129=0,AG129-N129,N129-AG129)</f>
        <v>2</v>
      </c>
      <c r="AN129" s="10">
        <f t="shared" si="77"/>
        <v>2</v>
      </c>
      <c r="AO129" s="10">
        <f>IF(C129=0,AF129-M129,M129-AF129)</f>
        <v>30</v>
      </c>
      <c r="AP129" s="10">
        <f>IF(C129=0,AA129-H129,H129-AA129)</f>
        <v>1</v>
      </c>
      <c r="AQ129" s="10">
        <f t="shared" si="91"/>
        <v>0.66</v>
      </c>
      <c r="AR129" s="10">
        <f t="shared" si="83"/>
        <v>-0.05</v>
      </c>
      <c r="AS129" s="10">
        <f t="shared" si="109"/>
        <v>-0.08</v>
      </c>
      <c r="AT129" s="10">
        <f t="shared" si="111"/>
        <v>-0.6</v>
      </c>
      <c r="AU129" s="10">
        <f>ROUND((AE129-AVERAGE(AE:AE))/STDEV(AE:AE),2)</f>
        <v>0.01</v>
      </c>
      <c r="AV129" s="10">
        <f>ROUND((AF129-AVERAGE(AF:AF))/STDEV(AF:AF),2)</f>
        <v>-0.46</v>
      </c>
      <c r="AW129" s="10">
        <f t="shared" si="103"/>
        <v>-0.24</v>
      </c>
      <c r="AX129" s="10">
        <v>3</v>
      </c>
      <c r="AY129" s="10">
        <v>5</v>
      </c>
      <c r="AZ129" s="10">
        <v>55</v>
      </c>
      <c r="BA129" s="10">
        <v>4</v>
      </c>
      <c r="BB129" s="11">
        <v>5</v>
      </c>
      <c r="BC129" s="10">
        <v>70</v>
      </c>
      <c r="BD129" s="10">
        <v>3</v>
      </c>
      <c r="BE129" s="10">
        <v>60</v>
      </c>
      <c r="BF129" s="10">
        <v>2</v>
      </c>
      <c r="BG129" s="2">
        <f t="shared" si="89"/>
        <v>1</v>
      </c>
      <c r="BH129" s="10">
        <f>IF(V129=0,BA129-AD129,AD129-BA129)</f>
        <v>0</v>
      </c>
      <c r="BI129" s="10">
        <f t="shared" si="79"/>
        <v>0</v>
      </c>
      <c r="BJ129" s="10">
        <f>IF(V129=0,BD129-AG129,AG129-BD129)</f>
        <v>0</v>
      </c>
      <c r="BK129" s="10">
        <f t="shared" si="80"/>
        <v>0</v>
      </c>
      <c r="BL129" s="10">
        <f>IF(V129=0,BC129-AF129,AF129-BC129)</f>
        <v>-30</v>
      </c>
      <c r="BM129" s="10">
        <f>IF(V129=0,AX129-AA129,AA129-AX129)</f>
        <v>-1</v>
      </c>
      <c r="BN129" s="10">
        <f t="shared" si="90"/>
        <v>0.75</v>
      </c>
      <c r="BO129" s="10">
        <f t="shared" si="93"/>
        <v>0.58</v>
      </c>
      <c r="BP129" s="10">
        <f t="shared" si="104"/>
        <v>0.25</v>
      </c>
      <c r="BQ129" s="10">
        <f t="shared" si="105"/>
        <v>-0.07</v>
      </c>
      <c r="BR129" s="10">
        <f>ROUND((BB129-AVERAGE(BB:BB))/STDEV(BB:BB),2)</f>
        <v>0.43</v>
      </c>
      <c r="BS129" s="10">
        <f>ROUND((BC129-AVERAGE(BC:BC))/STDEV(BC:BC),2)</f>
        <v>0.63</v>
      </c>
      <c r="BT129" s="10">
        <f t="shared" si="108"/>
        <v>0.36</v>
      </c>
      <c r="BU129" s="5">
        <f>IF(C129=0,PERCENTRANK(CU:CU,CS129),PERCENTRANK(CT:CT,CS129))</f>
        <v>0.709</v>
      </c>
      <c r="BV129" s="5">
        <f>IF(C129=0,PERCENTRANK(SVO!A:A,CS129),PERCENTRANK(SVO!B:B,CS129))</f>
        <v>0.741</v>
      </c>
      <c r="BW129" s="10">
        <v>3</v>
      </c>
      <c r="BX129" s="10">
        <v>2</v>
      </c>
      <c r="BY129" s="10">
        <v>1</v>
      </c>
      <c r="BZ129" s="10">
        <v>4</v>
      </c>
      <c r="CA129" s="10">
        <v>4</v>
      </c>
      <c r="CB129" s="10">
        <v>2</v>
      </c>
      <c r="CC129" s="10">
        <v>1</v>
      </c>
      <c r="CD129" s="10">
        <v>4</v>
      </c>
      <c r="CE129" s="10">
        <v>3</v>
      </c>
      <c r="CF129" s="10">
        <v>1</v>
      </c>
      <c r="CG129" s="10">
        <v>1</v>
      </c>
      <c r="CH129" s="10">
        <v>4</v>
      </c>
      <c r="CI129" s="10">
        <v>1</v>
      </c>
      <c r="CJ129" s="10">
        <v>4</v>
      </c>
      <c r="CK129" s="10">
        <v>2</v>
      </c>
      <c r="CL129" s="10">
        <v>1</v>
      </c>
      <c r="CM129" s="10">
        <v>3</v>
      </c>
      <c r="CN129" s="10">
        <v>1</v>
      </c>
      <c r="CO129" s="16">
        <f t="shared" si="110"/>
        <v>1.3333333333333333</v>
      </c>
      <c r="CP129" s="16">
        <f t="shared" si="92"/>
        <v>3.625</v>
      </c>
      <c r="CQ129" s="5">
        <v>5.281053999999999</v>
      </c>
      <c r="CR129" s="5">
        <v>2.9910295837497984</v>
      </c>
      <c r="CS129" s="5">
        <f>D129+(1-(CQ129/110.72))</f>
        <v>2.9523026192196533</v>
      </c>
      <c r="CT129" s="5">
        <f>IF(C129=1,CS129,"")</f>
        <v>2.9523026192196533</v>
      </c>
      <c r="CU129" s="5">
        <f>IF(C129=0,CS129,"")</f>
      </c>
      <c r="CV129" s="6">
        <v>1</v>
      </c>
      <c r="CW129" s="5">
        <v>59</v>
      </c>
      <c r="CX129" s="5">
        <v>2.961680143312487</v>
      </c>
      <c r="CY129" s="5">
        <f>IF(ISBLANK(BA129),"",BA129-D129)</f>
        <v>2</v>
      </c>
      <c r="CZ129" s="2">
        <f>BC129-(BU129*100)</f>
        <v>-0.8999999999999915</v>
      </c>
    </row>
  </sheetData>
  <printOptions/>
  <pageMargins left="0.75" right="0.75" top="1" bottom="1" header="0.5" footer="0.5"/>
  <pageSetup horizontalDpi="96" verticalDpi="96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A1">
      <selection activeCell="K22" sqref="K22"/>
    </sheetView>
  </sheetViews>
  <sheetFormatPr defaultColWidth="9.140625" defaultRowHeight="12.75"/>
  <cols>
    <col min="1" max="5" width="7.421875" style="0" customWidth="1"/>
    <col min="6" max="6" width="16.421875" style="0" customWidth="1"/>
    <col min="7" max="7" width="5.00390625" style="0" customWidth="1"/>
    <col min="8" max="8" width="6.7109375" style="2" customWidth="1"/>
    <col min="9" max="10" width="7.00390625" style="2" customWidth="1"/>
    <col min="11" max="11" width="8.28125" style="0" customWidth="1"/>
    <col min="12" max="12" width="8.00390625" style="0" customWidth="1"/>
    <col min="13" max="13" width="6.57421875" style="0" customWidth="1"/>
    <col min="14" max="14" width="7.00390625" style="0" customWidth="1"/>
    <col min="15" max="17" width="9.57421875" style="0" customWidth="1"/>
    <col min="18" max="18" width="10.28125" style="0" customWidth="1"/>
    <col min="19" max="19" width="5.8515625" style="0" customWidth="1"/>
  </cols>
  <sheetData>
    <row r="1" spans="1:19" s="18" customFormat="1" ht="41.25" customHeight="1">
      <c r="A1" s="17" t="s">
        <v>71</v>
      </c>
      <c r="B1" s="17" t="s">
        <v>2</v>
      </c>
      <c r="C1" s="17"/>
      <c r="D1" s="17"/>
      <c r="E1" s="17"/>
      <c r="F1" s="17" t="s">
        <v>0</v>
      </c>
      <c r="G1" s="17" t="s">
        <v>1</v>
      </c>
      <c r="H1" s="1" t="s">
        <v>2</v>
      </c>
      <c r="I1" s="1" t="s">
        <v>66</v>
      </c>
      <c r="J1" s="1" t="s">
        <v>67</v>
      </c>
      <c r="K1" s="17" t="s">
        <v>3</v>
      </c>
      <c r="L1" s="17" t="s">
        <v>4</v>
      </c>
      <c r="M1" s="18" t="s">
        <v>56</v>
      </c>
      <c r="O1" s="18" t="s">
        <v>57</v>
      </c>
      <c r="P1" s="18" t="s">
        <v>68</v>
      </c>
      <c r="Q1" s="18" t="s">
        <v>69</v>
      </c>
      <c r="R1" s="18" t="s">
        <v>70</v>
      </c>
      <c r="S1" s="18" t="s">
        <v>60</v>
      </c>
    </row>
    <row r="2" spans="1:19" ht="12.75">
      <c r="A2">
        <v>10.997484276301712</v>
      </c>
      <c r="B2">
        <v>5.979582209807099</v>
      </c>
      <c r="E2">
        <f>MAX(M:M)</f>
        <v>110.718946</v>
      </c>
      <c r="F2" s="22">
        <v>37232.604166666664</v>
      </c>
      <c r="G2" s="20">
        <v>111</v>
      </c>
      <c r="H2" s="2">
        <v>0</v>
      </c>
      <c r="I2" s="2">
        <v>0</v>
      </c>
      <c r="J2" s="2">
        <v>1</v>
      </c>
      <c r="K2" s="20">
        <v>10</v>
      </c>
      <c r="L2" s="20">
        <v>12</v>
      </c>
      <c r="M2">
        <v>0.28105399999999925</v>
      </c>
      <c r="N2">
        <f>K2+(1-(M2/110.72))</f>
        <v>10.997461578757225</v>
      </c>
      <c r="O2">
        <v>10.997484276301712</v>
      </c>
      <c r="P2">
        <v>1</v>
      </c>
      <c r="Q2">
        <v>0</v>
      </c>
      <c r="R2">
        <v>0.121</v>
      </c>
      <c r="S2">
        <v>1</v>
      </c>
    </row>
    <row r="3" spans="1:19" ht="12.75">
      <c r="A3">
        <v>10.979582209807099</v>
      </c>
      <c r="B3">
        <v>3.9795822098070994</v>
      </c>
      <c r="F3" s="23">
        <v>37291</v>
      </c>
      <c r="G3" s="20">
        <v>193</v>
      </c>
      <c r="H3" s="2">
        <v>0</v>
      </c>
      <c r="I3" s="2">
        <v>0</v>
      </c>
      <c r="J3" s="2">
        <v>1</v>
      </c>
      <c r="K3" s="20">
        <v>10</v>
      </c>
      <c r="L3" s="20">
        <v>10</v>
      </c>
      <c r="M3">
        <v>2.2810539999999992</v>
      </c>
      <c r="N3">
        <f aca="true" t="shared" si="0" ref="N3:N66">K3+(1-(M3/110.72))</f>
        <v>10.979397994942197</v>
      </c>
      <c r="O3">
        <v>10.979582209807099</v>
      </c>
      <c r="P3">
        <v>-2</v>
      </c>
      <c r="Q3">
        <v>0</v>
      </c>
      <c r="R3">
        <v>0.527</v>
      </c>
      <c r="S3">
        <v>0.959</v>
      </c>
    </row>
    <row r="4" spans="1:19" ht="12.75">
      <c r="A4">
        <v>10.979582209807099</v>
      </c>
      <c r="B4">
        <v>3.8861522914833087</v>
      </c>
      <c r="F4" s="19">
        <v>37312</v>
      </c>
      <c r="G4" s="20">
        <v>247</v>
      </c>
      <c r="H4" s="2">
        <v>0</v>
      </c>
      <c r="I4" s="2">
        <v>0</v>
      </c>
      <c r="J4" s="2">
        <v>1</v>
      </c>
      <c r="K4" s="21">
        <v>10</v>
      </c>
      <c r="L4" s="21">
        <v>10</v>
      </c>
      <c r="M4">
        <v>2.2810539999999992</v>
      </c>
      <c r="N4">
        <f t="shared" si="0"/>
        <v>10.979397994942197</v>
      </c>
      <c r="O4">
        <v>10.979582209807099</v>
      </c>
      <c r="P4">
        <v>-2</v>
      </c>
      <c r="Q4">
        <v>0</v>
      </c>
      <c r="R4">
        <v>0.581</v>
      </c>
      <c r="S4">
        <v>0.959</v>
      </c>
    </row>
    <row r="5" spans="1:19" ht="12.75">
      <c r="A5">
        <v>10.966711590709064</v>
      </c>
      <c r="B5">
        <v>2.9795822098070994</v>
      </c>
      <c r="F5" s="19">
        <v>37312</v>
      </c>
      <c r="G5" s="20">
        <v>306</v>
      </c>
      <c r="H5" s="2">
        <v>0</v>
      </c>
      <c r="I5" s="2">
        <v>0</v>
      </c>
      <c r="J5" s="2">
        <v>1</v>
      </c>
      <c r="K5" s="21">
        <v>10</v>
      </c>
      <c r="L5" s="21">
        <v>16</v>
      </c>
      <c r="M5">
        <v>3.7189460000000008</v>
      </c>
      <c r="N5">
        <f t="shared" si="0"/>
        <v>10.966411253612717</v>
      </c>
      <c r="O5">
        <v>10.966711590709064</v>
      </c>
      <c r="P5">
        <v>0</v>
      </c>
      <c r="Q5">
        <v>0</v>
      </c>
      <c r="R5">
        <v>0.702</v>
      </c>
      <c r="S5">
        <v>0.932</v>
      </c>
    </row>
    <row r="6" spans="1:19" ht="12.75">
      <c r="A6">
        <v>10.943778076817875</v>
      </c>
      <c r="B6">
        <v>2.9795822098070994</v>
      </c>
      <c r="F6" s="23">
        <v>37291</v>
      </c>
      <c r="G6" s="20">
        <v>158</v>
      </c>
      <c r="H6" s="2">
        <v>0</v>
      </c>
      <c r="I6" s="2">
        <v>0</v>
      </c>
      <c r="J6" s="2">
        <v>1</v>
      </c>
      <c r="K6" s="20">
        <v>10</v>
      </c>
      <c r="L6" s="20">
        <v>6</v>
      </c>
      <c r="M6">
        <v>6.281053999999999</v>
      </c>
      <c r="N6">
        <f t="shared" si="0"/>
        <v>10.943270827312139</v>
      </c>
      <c r="O6">
        <v>10.943778076817875</v>
      </c>
      <c r="P6">
        <v>0</v>
      </c>
      <c r="Q6">
        <v>1</v>
      </c>
      <c r="R6">
        <v>0.756</v>
      </c>
      <c r="S6">
        <v>0.905</v>
      </c>
    </row>
    <row r="7" spans="1:19" ht="12.75">
      <c r="A7">
        <v>10.939302560194221</v>
      </c>
      <c r="B7">
        <v>2.961680143312487</v>
      </c>
      <c r="F7" s="19">
        <v>37312</v>
      </c>
      <c r="G7" s="20">
        <v>260</v>
      </c>
      <c r="H7" s="2">
        <v>0</v>
      </c>
      <c r="I7" s="2">
        <v>0</v>
      </c>
      <c r="J7" s="2">
        <v>1</v>
      </c>
      <c r="K7" s="21">
        <v>10</v>
      </c>
      <c r="L7" s="21">
        <v>5.5</v>
      </c>
      <c r="M7">
        <v>6.781053999999999</v>
      </c>
      <c r="N7">
        <f t="shared" si="0"/>
        <v>10.938754931358382</v>
      </c>
      <c r="O7">
        <v>10.939302560194221</v>
      </c>
      <c r="P7">
        <v>1</v>
      </c>
      <c r="Q7">
        <v>0</v>
      </c>
      <c r="R7">
        <v>0.243</v>
      </c>
      <c r="S7">
        <v>0.891</v>
      </c>
    </row>
    <row r="8" spans="1:19" ht="12.75">
      <c r="A8">
        <v>10.934827043570568</v>
      </c>
      <c r="B8">
        <v>2.9488095242144516</v>
      </c>
      <c r="F8" s="23">
        <v>37291</v>
      </c>
      <c r="G8" s="20">
        <v>191</v>
      </c>
      <c r="H8" s="2">
        <v>0</v>
      </c>
      <c r="I8" s="2">
        <v>0</v>
      </c>
      <c r="J8" s="2">
        <v>1</v>
      </c>
      <c r="K8" s="20">
        <v>10</v>
      </c>
      <c r="L8" s="20">
        <v>5</v>
      </c>
      <c r="M8">
        <v>7.281053999999999</v>
      </c>
      <c r="N8">
        <f t="shared" si="0"/>
        <v>10.934239035404625</v>
      </c>
      <c r="O8">
        <v>10.934827043570568</v>
      </c>
      <c r="P8">
        <v>-1</v>
      </c>
      <c r="Q8">
        <v>1</v>
      </c>
      <c r="R8">
        <v>0.364</v>
      </c>
      <c r="S8">
        <v>0.878</v>
      </c>
    </row>
    <row r="9" spans="1:19" ht="12.75">
      <c r="A9">
        <v>10.930907457719838</v>
      </c>
      <c r="B9">
        <v>2.934827043570569</v>
      </c>
      <c r="F9" s="22">
        <v>37236.708333333336</v>
      </c>
      <c r="G9" s="20">
        <v>123</v>
      </c>
      <c r="H9" s="2">
        <v>0</v>
      </c>
      <c r="I9" s="2">
        <v>0</v>
      </c>
      <c r="J9" s="2">
        <v>1</v>
      </c>
      <c r="K9" s="20">
        <v>10</v>
      </c>
      <c r="L9" s="20">
        <v>20</v>
      </c>
      <c r="M9">
        <v>7.718946000000001</v>
      </c>
      <c r="N9">
        <f t="shared" si="0"/>
        <v>10.93028408598266</v>
      </c>
      <c r="O9">
        <v>10.930907457719838</v>
      </c>
      <c r="P9">
        <v>-4</v>
      </c>
      <c r="Q9">
        <v>0</v>
      </c>
      <c r="R9">
        <v>0.486</v>
      </c>
      <c r="S9">
        <v>0.864</v>
      </c>
    </row>
    <row r="10" spans="1:19" ht="12.75">
      <c r="A10">
        <v>10.913005391225227</v>
      </c>
      <c r="B10">
        <v>2.891862083983499</v>
      </c>
      <c r="F10" s="19">
        <v>37312</v>
      </c>
      <c r="G10" s="20">
        <v>308</v>
      </c>
      <c r="H10" s="2">
        <v>0</v>
      </c>
      <c r="I10" s="2">
        <v>0</v>
      </c>
      <c r="J10" s="2">
        <v>1</v>
      </c>
      <c r="K10" s="21">
        <v>10</v>
      </c>
      <c r="L10" s="21">
        <v>22</v>
      </c>
      <c r="M10">
        <v>9.718946</v>
      </c>
      <c r="N10">
        <f t="shared" si="0"/>
        <v>10.91222050216763</v>
      </c>
      <c r="O10">
        <v>10.913005391225227</v>
      </c>
      <c r="P10">
        <v>0</v>
      </c>
      <c r="Q10">
        <v>1</v>
      </c>
      <c r="R10">
        <v>0.756</v>
      </c>
      <c r="S10">
        <v>0.837</v>
      </c>
    </row>
    <row r="11" spans="1:19" ht="12.75">
      <c r="A11">
        <v>10.841397125246777</v>
      </c>
      <c r="B11">
        <v>2.890071877334038</v>
      </c>
      <c r="F11" s="22">
        <v>37236.708333333336</v>
      </c>
      <c r="G11" s="20">
        <v>125</v>
      </c>
      <c r="H11" s="2">
        <v>0</v>
      </c>
      <c r="I11" s="2">
        <v>0</v>
      </c>
      <c r="J11" s="2">
        <v>1</v>
      </c>
      <c r="K11" s="20">
        <v>10</v>
      </c>
      <c r="L11" s="20">
        <v>30</v>
      </c>
      <c r="M11">
        <v>17.718946000000003</v>
      </c>
      <c r="N11">
        <f t="shared" si="0"/>
        <v>10.839966166907514</v>
      </c>
      <c r="O11">
        <v>10.841397125246777</v>
      </c>
      <c r="P11">
        <v>-2</v>
      </c>
      <c r="Q11">
        <v>0</v>
      </c>
      <c r="R11">
        <v>0.878</v>
      </c>
      <c r="S11">
        <v>0.81</v>
      </c>
    </row>
    <row r="12" spans="1:19" ht="12.75">
      <c r="A12">
        <v>9.997484276301712</v>
      </c>
      <c r="B12">
        <v>2.6444743938060427</v>
      </c>
      <c r="F12" s="23">
        <v>37306</v>
      </c>
      <c r="G12" s="20">
        <v>212</v>
      </c>
      <c r="H12" s="2">
        <v>0</v>
      </c>
      <c r="I12" s="2">
        <v>0</v>
      </c>
      <c r="J12" s="2">
        <v>1</v>
      </c>
      <c r="K12" s="20">
        <v>9</v>
      </c>
      <c r="L12" s="20">
        <v>12</v>
      </c>
      <c r="M12">
        <v>0.28105399999999925</v>
      </c>
      <c r="N12">
        <f t="shared" si="0"/>
        <v>9.997461578757225</v>
      </c>
      <c r="O12">
        <v>9.997484276301712</v>
      </c>
      <c r="P12">
        <v>0</v>
      </c>
      <c r="Q12">
        <v>0</v>
      </c>
      <c r="R12">
        <v>0.648</v>
      </c>
      <c r="S12">
        <v>0.756</v>
      </c>
    </row>
    <row r="13" spans="1:19" ht="12.75">
      <c r="A13">
        <v>9.984057726430752</v>
      </c>
      <c r="B13">
        <v>1.9974842763017118</v>
      </c>
      <c r="F13" s="19">
        <v>37312</v>
      </c>
      <c r="G13" s="20">
        <v>253</v>
      </c>
      <c r="H13" s="2">
        <v>0</v>
      </c>
      <c r="I13" s="2">
        <v>0</v>
      </c>
      <c r="J13" s="2">
        <v>1</v>
      </c>
      <c r="K13" s="21">
        <v>9</v>
      </c>
      <c r="L13" s="21">
        <v>10.5</v>
      </c>
      <c r="M13">
        <v>1.7810539999999992</v>
      </c>
      <c r="N13">
        <f t="shared" si="0"/>
        <v>9.983913890895954</v>
      </c>
      <c r="O13">
        <v>9.984057726430752</v>
      </c>
      <c r="P13">
        <v>1</v>
      </c>
      <c r="Q13">
        <v>0</v>
      </c>
      <c r="R13">
        <v>0.027</v>
      </c>
      <c r="S13">
        <v>0.729</v>
      </c>
    </row>
    <row r="14" spans="1:19" ht="12.75">
      <c r="A14">
        <v>9.979582209807099</v>
      </c>
      <c r="B14">
        <v>1.9795822098070994</v>
      </c>
      <c r="F14" s="23">
        <v>37291</v>
      </c>
      <c r="G14" s="20">
        <v>192</v>
      </c>
      <c r="H14" s="2">
        <v>0</v>
      </c>
      <c r="I14" s="2">
        <v>0</v>
      </c>
      <c r="J14" s="2">
        <v>1</v>
      </c>
      <c r="K14" s="20">
        <v>9</v>
      </c>
      <c r="L14" s="20">
        <v>10</v>
      </c>
      <c r="M14">
        <v>2.2810539999999992</v>
      </c>
      <c r="N14">
        <f t="shared" si="0"/>
        <v>9.979397994942197</v>
      </c>
      <c r="O14">
        <v>9.979582209807099</v>
      </c>
      <c r="P14">
        <v>-1</v>
      </c>
      <c r="Q14">
        <v>0</v>
      </c>
      <c r="R14">
        <v>0.608</v>
      </c>
      <c r="S14">
        <v>0.702</v>
      </c>
    </row>
    <row r="15" spans="1:19" ht="12.75">
      <c r="A15">
        <v>9.979582209807099</v>
      </c>
      <c r="B15">
        <v>1.9795822098070994</v>
      </c>
      <c r="F15" s="23">
        <v>37306</v>
      </c>
      <c r="G15" s="20">
        <v>206</v>
      </c>
      <c r="H15" s="2">
        <v>0</v>
      </c>
      <c r="I15" s="2">
        <v>0</v>
      </c>
      <c r="J15" s="2">
        <v>1</v>
      </c>
      <c r="K15" s="20">
        <v>9</v>
      </c>
      <c r="L15" s="20">
        <v>10</v>
      </c>
      <c r="M15">
        <v>2.2810539999999992</v>
      </c>
      <c r="N15">
        <f t="shared" si="0"/>
        <v>9.979397994942197</v>
      </c>
      <c r="O15">
        <v>9.979582209807099</v>
      </c>
      <c r="P15">
        <v>-2</v>
      </c>
      <c r="Q15">
        <v>0</v>
      </c>
      <c r="R15">
        <v>0.54</v>
      </c>
      <c r="S15">
        <v>0.702</v>
      </c>
    </row>
    <row r="16" spans="1:19" ht="12.75">
      <c r="A16">
        <v>9.97566262395637</v>
      </c>
      <c r="B16">
        <v>1.9795822098070994</v>
      </c>
      <c r="F16" s="23">
        <v>37291</v>
      </c>
      <c r="G16" s="20">
        <v>142</v>
      </c>
      <c r="H16" s="2">
        <v>0</v>
      </c>
      <c r="I16" s="2">
        <v>0</v>
      </c>
      <c r="J16" s="2">
        <v>1</v>
      </c>
      <c r="K16" s="20">
        <v>9</v>
      </c>
      <c r="L16" s="20">
        <v>15</v>
      </c>
      <c r="M16">
        <v>2.7189460000000008</v>
      </c>
      <c r="N16">
        <f t="shared" si="0"/>
        <v>9.975443045520231</v>
      </c>
      <c r="O16">
        <v>9.97566262395637</v>
      </c>
      <c r="P16">
        <v>-4</v>
      </c>
      <c r="Q16">
        <v>-1</v>
      </c>
      <c r="R16">
        <v>1</v>
      </c>
      <c r="S16">
        <v>0.675</v>
      </c>
    </row>
    <row r="17" spans="1:19" ht="12.75">
      <c r="A17">
        <v>9.97566262395637</v>
      </c>
      <c r="B17">
        <v>1.9309074577198393</v>
      </c>
      <c r="F17" s="19">
        <v>37312</v>
      </c>
      <c r="G17" s="20">
        <v>258</v>
      </c>
      <c r="H17" s="2">
        <v>0</v>
      </c>
      <c r="I17" s="2">
        <v>0</v>
      </c>
      <c r="J17" s="2">
        <v>1</v>
      </c>
      <c r="K17" s="21">
        <v>9</v>
      </c>
      <c r="L17" s="21">
        <v>15</v>
      </c>
      <c r="M17">
        <v>2.7189460000000008</v>
      </c>
      <c r="N17">
        <f t="shared" si="0"/>
        <v>9.975443045520231</v>
      </c>
      <c r="O17">
        <v>9.97566262395637</v>
      </c>
      <c r="P17">
        <v>-1</v>
      </c>
      <c r="Q17">
        <v>-1</v>
      </c>
      <c r="R17">
        <v>0.675</v>
      </c>
      <c r="S17">
        <v>0.675</v>
      </c>
    </row>
    <row r="18" spans="1:19" ht="12.75">
      <c r="A18">
        <v>9.943778076817875</v>
      </c>
      <c r="B18">
        <v>1.9169249770759564</v>
      </c>
      <c r="F18" s="23">
        <v>37291</v>
      </c>
      <c r="G18" s="20">
        <v>190</v>
      </c>
      <c r="H18" s="2">
        <v>0</v>
      </c>
      <c r="I18" s="2">
        <v>0</v>
      </c>
      <c r="J18" s="2">
        <v>1</v>
      </c>
      <c r="K18" s="20">
        <v>9</v>
      </c>
      <c r="L18" s="20">
        <v>6</v>
      </c>
      <c r="M18">
        <v>6.281053999999999</v>
      </c>
      <c r="N18">
        <f t="shared" si="0"/>
        <v>9.943270827312139</v>
      </c>
      <c r="O18">
        <v>9.943778076817875</v>
      </c>
      <c r="P18">
        <v>2</v>
      </c>
      <c r="Q18">
        <v>1</v>
      </c>
      <c r="R18">
        <v>0.148</v>
      </c>
      <c r="S18">
        <v>0.662</v>
      </c>
    </row>
    <row r="19" spans="1:19" ht="12.75">
      <c r="A19">
        <v>9.93661725022003</v>
      </c>
      <c r="B19">
        <v>1.9169249770759564</v>
      </c>
      <c r="F19" s="19">
        <v>37312</v>
      </c>
      <c r="G19" s="20">
        <v>228</v>
      </c>
      <c r="H19" s="2">
        <v>0</v>
      </c>
      <c r="I19" s="2">
        <v>0</v>
      </c>
      <c r="J19" s="2">
        <v>1</v>
      </c>
      <c r="K19" s="21">
        <v>9</v>
      </c>
      <c r="L19" s="21">
        <v>5.2</v>
      </c>
      <c r="M19">
        <v>7.081053999999999</v>
      </c>
      <c r="N19">
        <f t="shared" si="0"/>
        <v>9.936045393786127</v>
      </c>
      <c r="O19">
        <v>9.93661725022003</v>
      </c>
      <c r="P19">
        <v>2</v>
      </c>
      <c r="Q19">
        <v>0</v>
      </c>
      <c r="R19">
        <v>0.067</v>
      </c>
      <c r="S19">
        <v>0.648</v>
      </c>
    </row>
    <row r="20" spans="1:19" ht="12.75">
      <c r="A20">
        <v>9.934827043570568</v>
      </c>
      <c r="B20">
        <v>1.9124494604523032</v>
      </c>
      <c r="F20" s="19">
        <v>37312</v>
      </c>
      <c r="G20" s="20">
        <v>263</v>
      </c>
      <c r="H20" s="2">
        <v>0</v>
      </c>
      <c r="I20" s="2">
        <v>0</v>
      </c>
      <c r="J20" s="2">
        <v>1</v>
      </c>
      <c r="K20" s="21">
        <v>9</v>
      </c>
      <c r="L20" s="21">
        <v>5</v>
      </c>
      <c r="M20">
        <v>7.281053999999999</v>
      </c>
      <c r="N20">
        <f t="shared" si="0"/>
        <v>9.934239035404625</v>
      </c>
      <c r="O20">
        <v>9.934827043570568</v>
      </c>
      <c r="P20">
        <v>-4</v>
      </c>
      <c r="Q20">
        <v>0</v>
      </c>
      <c r="R20">
        <v>0.364</v>
      </c>
      <c r="S20">
        <v>0.608</v>
      </c>
    </row>
    <row r="21" spans="1:19" ht="12.75">
      <c r="A21">
        <v>9.934827043570568</v>
      </c>
      <c r="B21">
        <v>1.90797394382865</v>
      </c>
      <c r="F21" s="19">
        <v>37312</v>
      </c>
      <c r="G21" s="20">
        <v>280</v>
      </c>
      <c r="H21" s="2">
        <v>0</v>
      </c>
      <c r="I21" s="2">
        <v>0</v>
      </c>
      <c r="J21" s="2">
        <v>1</v>
      </c>
      <c r="K21" s="21">
        <v>9</v>
      </c>
      <c r="L21" s="21">
        <v>5</v>
      </c>
      <c r="M21">
        <v>7.281053999999999</v>
      </c>
      <c r="N21">
        <f t="shared" si="0"/>
        <v>9.934239035404625</v>
      </c>
      <c r="O21">
        <v>9.934827043570568</v>
      </c>
      <c r="P21">
        <v>0</v>
      </c>
      <c r="Q21">
        <v>2</v>
      </c>
      <c r="R21">
        <v>0.324</v>
      </c>
      <c r="S21">
        <v>0.608</v>
      </c>
    </row>
    <row r="22" spans="1:19" ht="12.75">
      <c r="A22">
        <v>9.930907457719838</v>
      </c>
      <c r="B22">
        <v>1.90797394382865</v>
      </c>
      <c r="F22" s="23">
        <v>37291</v>
      </c>
      <c r="G22" s="20">
        <v>138</v>
      </c>
      <c r="H22" s="2">
        <v>0</v>
      </c>
      <c r="I22" s="2">
        <v>0</v>
      </c>
      <c r="J22" s="2">
        <v>1</v>
      </c>
      <c r="K22" s="20">
        <v>9</v>
      </c>
      <c r="L22" s="20">
        <v>20</v>
      </c>
      <c r="M22">
        <v>7.718946000000001</v>
      </c>
      <c r="N22">
        <f t="shared" si="0"/>
        <v>9.93028408598266</v>
      </c>
      <c r="O22">
        <v>9.930907457719838</v>
      </c>
      <c r="P22">
        <v>0</v>
      </c>
      <c r="Q22">
        <v>1</v>
      </c>
      <c r="R22">
        <v>0.459</v>
      </c>
      <c r="S22">
        <v>0.581</v>
      </c>
    </row>
    <row r="23" spans="1:19" ht="12.75">
      <c r="A23">
        <v>9.930351526946916</v>
      </c>
      <c r="B23">
        <v>1.894547393957691</v>
      </c>
      <c r="F23" s="23">
        <v>37306</v>
      </c>
      <c r="G23" s="20">
        <v>221</v>
      </c>
      <c r="H23" s="2">
        <v>0</v>
      </c>
      <c r="I23" s="2">
        <v>0</v>
      </c>
      <c r="J23" s="2">
        <v>1</v>
      </c>
      <c r="K23" s="20">
        <v>9</v>
      </c>
      <c r="L23" s="20">
        <v>4.5</v>
      </c>
      <c r="M23">
        <v>7.781053999999999</v>
      </c>
      <c r="N23">
        <f t="shared" si="0"/>
        <v>9.929723139450868</v>
      </c>
      <c r="O23">
        <v>9.930351526946916</v>
      </c>
      <c r="P23">
        <v>0</v>
      </c>
      <c r="Q23">
        <v>0</v>
      </c>
      <c r="R23">
        <v>0.756</v>
      </c>
      <c r="S23">
        <v>0.567</v>
      </c>
    </row>
    <row r="24" spans="1:19" ht="12.75">
      <c r="A24">
        <v>9.925876010323263</v>
      </c>
      <c r="B24">
        <v>1.8936522906329603</v>
      </c>
      <c r="F24" s="19">
        <v>37312</v>
      </c>
      <c r="G24" s="20">
        <v>224</v>
      </c>
      <c r="H24" s="2">
        <v>0</v>
      </c>
      <c r="I24" s="2">
        <v>0</v>
      </c>
      <c r="J24" s="2">
        <v>1</v>
      </c>
      <c r="K24" s="21">
        <v>9</v>
      </c>
      <c r="L24" s="21">
        <v>4</v>
      </c>
      <c r="M24">
        <v>8.281054</v>
      </c>
      <c r="N24">
        <f t="shared" si="0"/>
        <v>9.925207243497109</v>
      </c>
      <c r="O24">
        <v>9.925876010323263</v>
      </c>
      <c r="P24">
        <v>2</v>
      </c>
      <c r="Q24">
        <v>0</v>
      </c>
      <c r="R24">
        <v>0.108</v>
      </c>
      <c r="S24">
        <v>0.54</v>
      </c>
    </row>
    <row r="25" spans="1:19" ht="12.75">
      <c r="A25">
        <v>9.916924977075956</v>
      </c>
      <c r="B25">
        <v>1.8936522906329603</v>
      </c>
      <c r="F25" s="23">
        <v>37291</v>
      </c>
      <c r="G25" s="20">
        <v>166</v>
      </c>
      <c r="H25" s="2">
        <v>0</v>
      </c>
      <c r="I25" s="2">
        <v>0</v>
      </c>
      <c r="J25" s="2">
        <v>1</v>
      </c>
      <c r="K25" s="20">
        <v>9</v>
      </c>
      <c r="L25" s="20">
        <v>3</v>
      </c>
      <c r="M25">
        <v>9.281054</v>
      </c>
      <c r="N25">
        <f t="shared" si="0"/>
        <v>9.916175451589595</v>
      </c>
      <c r="O25">
        <v>9.916924977075956</v>
      </c>
      <c r="P25">
        <v>-1</v>
      </c>
      <c r="Q25">
        <v>1</v>
      </c>
      <c r="R25">
        <v>0.54</v>
      </c>
      <c r="S25">
        <v>0.486</v>
      </c>
    </row>
    <row r="26" spans="1:19" ht="12.75">
      <c r="A26">
        <v>9.912449460452303</v>
      </c>
      <c r="B26">
        <v>1.8927571873082298</v>
      </c>
      <c r="F26" s="19">
        <v>37312</v>
      </c>
      <c r="G26" s="20">
        <v>267</v>
      </c>
      <c r="H26" s="2">
        <v>0</v>
      </c>
      <c r="I26" s="2">
        <v>0</v>
      </c>
      <c r="J26" s="2">
        <v>1</v>
      </c>
      <c r="K26" s="21">
        <v>9</v>
      </c>
      <c r="L26" s="21">
        <v>2.5</v>
      </c>
      <c r="M26">
        <v>9.781054</v>
      </c>
      <c r="N26">
        <f t="shared" si="0"/>
        <v>9.911659555635838</v>
      </c>
      <c r="O26">
        <v>9.912449460452303</v>
      </c>
      <c r="P26">
        <v>3</v>
      </c>
      <c r="Q26">
        <v>4</v>
      </c>
      <c r="R26">
        <v>0.135</v>
      </c>
      <c r="S26">
        <v>0.472</v>
      </c>
    </row>
    <row r="27" spans="1:19" ht="12.75">
      <c r="A27">
        <v>9.899022910581344</v>
      </c>
      <c r="B27">
        <v>1.8861522914833084</v>
      </c>
      <c r="F27" s="23">
        <v>37291</v>
      </c>
      <c r="G27" s="20">
        <v>148</v>
      </c>
      <c r="H27" s="2">
        <v>0</v>
      </c>
      <c r="I27" s="2">
        <v>0</v>
      </c>
      <c r="J27" s="2">
        <v>1</v>
      </c>
      <c r="K27" s="20">
        <v>9</v>
      </c>
      <c r="L27" s="20">
        <v>1</v>
      </c>
      <c r="M27">
        <v>11.281054</v>
      </c>
      <c r="N27">
        <f t="shared" si="0"/>
        <v>9.898111867774567</v>
      </c>
      <c r="O27">
        <v>9.899022910581344</v>
      </c>
      <c r="P27">
        <v>-4</v>
      </c>
      <c r="Q27">
        <v>0</v>
      </c>
      <c r="R27">
        <v>0.824</v>
      </c>
      <c r="S27">
        <v>0.445</v>
      </c>
    </row>
    <row r="28" spans="1:19" ht="12.75">
      <c r="A28">
        <v>9.89365229063296</v>
      </c>
      <c r="B28">
        <v>1</v>
      </c>
      <c r="F28" s="23">
        <v>37291</v>
      </c>
      <c r="G28" s="20">
        <v>161</v>
      </c>
      <c r="H28" s="2">
        <v>0</v>
      </c>
      <c r="I28" s="2">
        <v>0</v>
      </c>
      <c r="J28" s="2">
        <v>1</v>
      </c>
      <c r="K28" s="20">
        <v>9</v>
      </c>
      <c r="L28" s="20">
        <v>0.4</v>
      </c>
      <c r="M28">
        <v>11.881053999999999</v>
      </c>
      <c r="N28">
        <f t="shared" si="0"/>
        <v>9.892692792630058</v>
      </c>
      <c r="O28">
        <v>9.89365229063296</v>
      </c>
      <c r="P28">
        <v>-2</v>
      </c>
      <c r="Q28">
        <v>0</v>
      </c>
      <c r="R28">
        <v>0.81</v>
      </c>
      <c r="S28">
        <v>0.432</v>
      </c>
    </row>
    <row r="29" spans="1:19" ht="12.75">
      <c r="A29">
        <v>9.890071877334037</v>
      </c>
      <c r="B29">
        <v>0.9795822098070993</v>
      </c>
      <c r="F29" s="19">
        <v>37312</v>
      </c>
      <c r="G29" s="20">
        <v>289</v>
      </c>
      <c r="H29" s="2">
        <v>0</v>
      </c>
      <c r="I29" s="2">
        <v>0</v>
      </c>
      <c r="J29" s="2">
        <v>1</v>
      </c>
      <c r="K29" s="21">
        <v>9</v>
      </c>
      <c r="L29" s="21">
        <v>0</v>
      </c>
      <c r="M29">
        <v>12.281054</v>
      </c>
      <c r="N29">
        <f t="shared" si="0"/>
        <v>9.889080075867053</v>
      </c>
      <c r="O29">
        <v>9.890071877334037</v>
      </c>
      <c r="P29">
        <v>-1</v>
      </c>
      <c r="Q29">
        <v>1</v>
      </c>
      <c r="R29">
        <v>0.756</v>
      </c>
      <c r="S29">
        <v>0.364</v>
      </c>
    </row>
    <row r="30" spans="1:19" ht="12.75">
      <c r="A30">
        <v>9.886152291483308</v>
      </c>
      <c r="B30">
        <v>0.9309074577198392</v>
      </c>
      <c r="F30" s="19">
        <v>37312</v>
      </c>
      <c r="G30" s="20">
        <v>309</v>
      </c>
      <c r="H30" s="2">
        <v>0</v>
      </c>
      <c r="I30" s="2">
        <v>0</v>
      </c>
      <c r="J30" s="2">
        <v>1</v>
      </c>
      <c r="K30" s="21">
        <v>9</v>
      </c>
      <c r="L30" s="21">
        <v>25</v>
      </c>
      <c r="M30">
        <v>12.718946</v>
      </c>
      <c r="N30">
        <f t="shared" si="0"/>
        <v>9.885125126445086</v>
      </c>
      <c r="O30">
        <v>9.886152291483308</v>
      </c>
      <c r="P30">
        <v>2</v>
      </c>
      <c r="Q30">
        <v>0</v>
      </c>
      <c r="R30">
        <v>0.054</v>
      </c>
      <c r="S30">
        <v>0.337</v>
      </c>
    </row>
    <row r="31" spans="1:19" ht="12.75">
      <c r="A31">
        <v>8.979582209807099</v>
      </c>
      <c r="B31">
        <v>0.8909669806587684</v>
      </c>
      <c r="F31" s="19">
        <v>37312</v>
      </c>
      <c r="G31" s="20">
        <v>300</v>
      </c>
      <c r="H31" s="2">
        <v>0</v>
      </c>
      <c r="I31" s="2">
        <v>0</v>
      </c>
      <c r="J31" s="2">
        <v>1</v>
      </c>
      <c r="K31" s="21">
        <v>8</v>
      </c>
      <c r="L31" s="21">
        <v>10</v>
      </c>
      <c r="M31">
        <v>2.2810539999999992</v>
      </c>
      <c r="N31">
        <f t="shared" si="0"/>
        <v>8.979397994942197</v>
      </c>
      <c r="O31">
        <v>8.979582209807099</v>
      </c>
      <c r="P31">
        <v>0</v>
      </c>
      <c r="Q31">
        <v>0</v>
      </c>
      <c r="R31">
        <v>0.202</v>
      </c>
      <c r="S31">
        <v>0.27</v>
      </c>
    </row>
    <row r="32" spans="1:19" ht="12.75">
      <c r="A32">
        <v>8.961680143312487</v>
      </c>
      <c r="B32">
        <v>0.8901613876665109</v>
      </c>
      <c r="F32" s="22">
        <v>37232.604166666664</v>
      </c>
      <c r="G32" s="20">
        <v>113</v>
      </c>
      <c r="H32" s="2">
        <v>0</v>
      </c>
      <c r="I32" s="2">
        <v>0</v>
      </c>
      <c r="J32" s="2">
        <v>1</v>
      </c>
      <c r="K32" s="20">
        <v>8</v>
      </c>
      <c r="L32" s="20">
        <v>8</v>
      </c>
      <c r="M32">
        <v>4.281053999999999</v>
      </c>
      <c r="N32">
        <f t="shared" si="0"/>
        <v>8.961334411127167</v>
      </c>
      <c r="O32">
        <v>8.961680143312487</v>
      </c>
      <c r="P32">
        <v>2</v>
      </c>
      <c r="Q32">
        <v>0</v>
      </c>
      <c r="R32">
        <v>0.162</v>
      </c>
      <c r="S32">
        <v>0.256</v>
      </c>
    </row>
    <row r="33" spans="1:19" ht="12.75">
      <c r="A33">
        <v>8.925876010323263</v>
      </c>
      <c r="B33">
        <v>4.997484276301711</v>
      </c>
      <c r="F33" s="23">
        <v>37306</v>
      </c>
      <c r="G33" s="20">
        <v>200</v>
      </c>
      <c r="H33" s="2">
        <v>0</v>
      </c>
      <c r="I33" s="2">
        <v>0</v>
      </c>
      <c r="J33" s="2">
        <v>1</v>
      </c>
      <c r="K33" s="20">
        <v>8</v>
      </c>
      <c r="L33" s="20">
        <v>4</v>
      </c>
      <c r="M33">
        <v>8.281054</v>
      </c>
      <c r="N33">
        <f t="shared" si="0"/>
        <v>8.925207243497109</v>
      </c>
      <c r="O33">
        <v>8.925876010323263</v>
      </c>
      <c r="P33">
        <v>-2</v>
      </c>
      <c r="Q33">
        <v>0</v>
      </c>
      <c r="R33">
        <v>0.729</v>
      </c>
      <c r="S33">
        <v>0.202</v>
      </c>
    </row>
    <row r="34" spans="1:19" ht="12.75">
      <c r="A34">
        <v>8.890071877334037</v>
      </c>
      <c r="B34">
        <v>3.9974842763017118</v>
      </c>
      <c r="F34" s="19">
        <v>37312</v>
      </c>
      <c r="G34" s="20">
        <v>237</v>
      </c>
      <c r="H34" s="2">
        <v>0</v>
      </c>
      <c r="I34" s="2">
        <v>0</v>
      </c>
      <c r="J34" s="2">
        <v>1</v>
      </c>
      <c r="K34" s="21">
        <v>8</v>
      </c>
      <c r="L34" s="21">
        <v>0</v>
      </c>
      <c r="M34">
        <v>12.281054</v>
      </c>
      <c r="N34">
        <f t="shared" si="0"/>
        <v>8.889080075867053</v>
      </c>
      <c r="O34">
        <v>8.890071877334037</v>
      </c>
      <c r="P34">
        <v>0</v>
      </c>
      <c r="Q34">
        <v>0</v>
      </c>
      <c r="R34">
        <v>0.445</v>
      </c>
      <c r="S34">
        <v>0.162</v>
      </c>
    </row>
    <row r="35" spans="1:19" ht="12.75">
      <c r="A35">
        <v>7.894547393957691</v>
      </c>
      <c r="B35">
        <v>3.961680143312487</v>
      </c>
      <c r="F35" s="23">
        <v>37291</v>
      </c>
      <c r="G35" s="20">
        <v>152</v>
      </c>
      <c r="H35" s="2">
        <v>0</v>
      </c>
      <c r="I35" s="2">
        <v>0</v>
      </c>
      <c r="J35" s="2">
        <v>1</v>
      </c>
      <c r="K35" s="20">
        <v>7</v>
      </c>
      <c r="L35" s="20">
        <v>0.5</v>
      </c>
      <c r="M35">
        <v>11.781054</v>
      </c>
      <c r="N35">
        <f t="shared" si="0"/>
        <v>7.893595971820809</v>
      </c>
      <c r="O35">
        <v>7.894547393957691</v>
      </c>
      <c r="P35">
        <v>-2</v>
      </c>
      <c r="Q35">
        <v>1</v>
      </c>
      <c r="R35">
        <v>0.445</v>
      </c>
      <c r="S35">
        <v>0.121</v>
      </c>
    </row>
    <row r="36" spans="1:19" ht="12.75">
      <c r="A36">
        <v>7.890340408331457</v>
      </c>
      <c r="B36">
        <v>3.9169249770759564</v>
      </c>
      <c r="F36" s="23">
        <v>37291</v>
      </c>
      <c r="G36" s="20">
        <v>147</v>
      </c>
      <c r="H36" s="2">
        <v>0</v>
      </c>
      <c r="I36" s="2">
        <v>0</v>
      </c>
      <c r="J36" s="2">
        <v>1</v>
      </c>
      <c r="K36" s="20">
        <v>7</v>
      </c>
      <c r="L36" s="20">
        <v>0.03</v>
      </c>
      <c r="M36">
        <v>12.251054</v>
      </c>
      <c r="N36">
        <f t="shared" si="0"/>
        <v>7.889351029624278</v>
      </c>
      <c r="O36">
        <v>7.890340408331457</v>
      </c>
      <c r="P36">
        <v>0</v>
      </c>
      <c r="Q36">
        <v>0</v>
      </c>
      <c r="R36">
        <v>0.054</v>
      </c>
      <c r="S36">
        <v>0.081</v>
      </c>
    </row>
    <row r="37" spans="1:19" ht="12.75">
      <c r="A37">
        <v>7.572866127827593</v>
      </c>
      <c r="B37">
        <v>3.899022910581344</v>
      </c>
      <c r="F37" s="23">
        <v>37291</v>
      </c>
      <c r="G37" s="20">
        <v>194</v>
      </c>
      <c r="H37" s="2">
        <v>0</v>
      </c>
      <c r="I37" s="2">
        <v>0</v>
      </c>
      <c r="J37" s="2">
        <v>1</v>
      </c>
      <c r="K37" s="20">
        <v>7</v>
      </c>
      <c r="L37" s="20">
        <v>60</v>
      </c>
      <c r="M37">
        <v>47.718946</v>
      </c>
      <c r="N37">
        <f t="shared" si="0"/>
        <v>7.569012409682081</v>
      </c>
      <c r="O37">
        <v>7.572866127827593</v>
      </c>
      <c r="P37">
        <v>-2</v>
      </c>
      <c r="Q37">
        <v>-1</v>
      </c>
      <c r="R37">
        <v>0.608</v>
      </c>
      <c r="S37">
        <v>0.067</v>
      </c>
    </row>
    <row r="38" spans="1:19" ht="12.75">
      <c r="A38">
        <v>6.890071877334038</v>
      </c>
      <c r="B38">
        <v>3.8906447434618654</v>
      </c>
      <c r="F38" s="19">
        <v>37312</v>
      </c>
      <c r="G38" s="20">
        <v>272</v>
      </c>
      <c r="H38" s="2">
        <v>0</v>
      </c>
      <c r="I38" s="2">
        <v>0</v>
      </c>
      <c r="J38" s="2">
        <v>1</v>
      </c>
      <c r="K38" s="21">
        <v>6</v>
      </c>
      <c r="L38" s="21">
        <v>0</v>
      </c>
      <c r="M38">
        <v>12.281054</v>
      </c>
      <c r="N38">
        <f t="shared" si="0"/>
        <v>6.889080075867052</v>
      </c>
      <c r="O38">
        <v>6.890071877334038</v>
      </c>
      <c r="P38">
        <v>-3</v>
      </c>
      <c r="Q38">
        <v>0</v>
      </c>
      <c r="R38">
        <v>0.648</v>
      </c>
      <c r="S38">
        <v>0.027</v>
      </c>
    </row>
    <row r="39" spans="1:19" ht="12.75">
      <c r="A39">
        <v>5.961680143312487</v>
      </c>
      <c r="B39">
        <v>2.9974842763017118</v>
      </c>
      <c r="F39" s="19">
        <v>37312</v>
      </c>
      <c r="G39" s="20">
        <v>325</v>
      </c>
      <c r="H39" s="2">
        <v>0</v>
      </c>
      <c r="I39" s="2">
        <v>0</v>
      </c>
      <c r="J39" s="2">
        <v>1</v>
      </c>
      <c r="K39" s="21">
        <v>5</v>
      </c>
      <c r="L39" s="21">
        <v>8</v>
      </c>
      <c r="M39">
        <v>4.281053999999999</v>
      </c>
      <c r="N39">
        <f t="shared" si="0"/>
        <v>5.961334411127168</v>
      </c>
      <c r="O39">
        <v>5.961680143312487</v>
      </c>
      <c r="P39">
        <v>0</v>
      </c>
      <c r="Q39">
        <v>1</v>
      </c>
      <c r="R39">
        <v>0.297</v>
      </c>
      <c r="S39">
        <v>0</v>
      </c>
    </row>
    <row r="40" spans="1:19" ht="12.75">
      <c r="A40">
        <v>10.979582209807099</v>
      </c>
      <c r="B40">
        <v>2.9974842763017118</v>
      </c>
      <c r="F40" s="19">
        <v>37312</v>
      </c>
      <c r="G40" s="20">
        <v>223</v>
      </c>
      <c r="H40" s="2">
        <v>0</v>
      </c>
      <c r="I40" s="2">
        <v>1</v>
      </c>
      <c r="J40" s="2">
        <v>2</v>
      </c>
      <c r="K40" s="21">
        <v>10</v>
      </c>
      <c r="L40" s="21">
        <v>10</v>
      </c>
      <c r="M40">
        <v>2.2810539999999992</v>
      </c>
      <c r="N40">
        <f t="shared" si="0"/>
        <v>10.979397994942197</v>
      </c>
      <c r="O40">
        <v>10.979582209807099</v>
      </c>
      <c r="P40">
        <v>0</v>
      </c>
      <c r="Q40">
        <v>0</v>
      </c>
      <c r="R40">
        <v>0.959</v>
      </c>
      <c r="S40">
        <v>0.959</v>
      </c>
    </row>
    <row r="41" spans="1:19" ht="12.75">
      <c r="A41">
        <v>10.97566262395637</v>
      </c>
      <c r="B41">
        <v>2.9974842763017118</v>
      </c>
      <c r="F41" s="19">
        <v>37312</v>
      </c>
      <c r="G41" s="20">
        <v>292</v>
      </c>
      <c r="H41" s="2">
        <v>0</v>
      </c>
      <c r="I41" s="2">
        <v>1</v>
      </c>
      <c r="J41" s="2">
        <v>2</v>
      </c>
      <c r="K41" s="21">
        <v>10</v>
      </c>
      <c r="L41" s="21">
        <v>15</v>
      </c>
      <c r="M41">
        <v>2.7189460000000008</v>
      </c>
      <c r="N41">
        <f t="shared" si="0"/>
        <v>10.975443045520231</v>
      </c>
      <c r="O41">
        <v>10.97566262395637</v>
      </c>
      <c r="P41">
        <v>0</v>
      </c>
      <c r="Q41">
        <v>-2</v>
      </c>
      <c r="R41">
        <v>0.945</v>
      </c>
      <c r="S41">
        <v>0.945</v>
      </c>
    </row>
    <row r="42" spans="1:19" ht="12.75">
      <c r="A42">
        <v>10.952729110065182</v>
      </c>
      <c r="B42">
        <v>2.9885332430544054</v>
      </c>
      <c r="F42" s="23">
        <v>37291</v>
      </c>
      <c r="G42" s="20">
        <v>160</v>
      </c>
      <c r="H42" s="2">
        <v>0</v>
      </c>
      <c r="I42" s="2">
        <v>1</v>
      </c>
      <c r="J42" s="2">
        <v>2</v>
      </c>
      <c r="K42" s="20">
        <v>10</v>
      </c>
      <c r="L42" s="20">
        <v>7</v>
      </c>
      <c r="M42">
        <v>5.281053999999999</v>
      </c>
      <c r="N42">
        <f t="shared" si="0"/>
        <v>10.952302619219653</v>
      </c>
      <c r="O42">
        <v>10.952729110065182</v>
      </c>
      <c r="P42">
        <v>-2</v>
      </c>
      <c r="Q42">
        <v>0</v>
      </c>
      <c r="R42">
        <v>0.918</v>
      </c>
      <c r="S42">
        <v>0.918</v>
      </c>
    </row>
    <row r="43" spans="1:19" ht="12.75">
      <c r="A43">
        <v>10.916924977075956</v>
      </c>
      <c r="B43">
        <v>2.9795822098070994</v>
      </c>
      <c r="F43" s="19">
        <v>37312</v>
      </c>
      <c r="G43" s="20">
        <v>296</v>
      </c>
      <c r="H43" s="2">
        <v>0</v>
      </c>
      <c r="I43" s="2">
        <v>1</v>
      </c>
      <c r="J43" s="2">
        <v>2</v>
      </c>
      <c r="K43" s="21">
        <v>10</v>
      </c>
      <c r="L43" s="21">
        <v>3</v>
      </c>
      <c r="M43">
        <v>9.281054</v>
      </c>
      <c r="N43">
        <f t="shared" si="0"/>
        <v>10.916175451589595</v>
      </c>
      <c r="O43">
        <v>10.916924977075956</v>
      </c>
      <c r="P43">
        <v>-1</v>
      </c>
      <c r="Q43">
        <v>1</v>
      </c>
      <c r="R43">
        <v>0.851</v>
      </c>
      <c r="S43">
        <v>0.851</v>
      </c>
    </row>
    <row r="44" spans="1:19" ht="12.75">
      <c r="A44">
        <v>10.903498427204998</v>
      </c>
      <c r="B44">
        <v>2.9577605574617576</v>
      </c>
      <c r="F44" s="19">
        <v>37312</v>
      </c>
      <c r="G44" s="20">
        <v>230</v>
      </c>
      <c r="H44" s="2">
        <v>0</v>
      </c>
      <c r="I44" s="2">
        <v>1</v>
      </c>
      <c r="J44" s="2">
        <v>2</v>
      </c>
      <c r="K44" s="21">
        <v>10</v>
      </c>
      <c r="L44" s="21">
        <v>1.5</v>
      </c>
      <c r="M44">
        <v>10.781054</v>
      </c>
      <c r="N44">
        <f t="shared" si="0"/>
        <v>10.902627763728324</v>
      </c>
      <c r="O44">
        <v>10.903498427204998</v>
      </c>
      <c r="P44">
        <v>0</v>
      </c>
      <c r="Q44">
        <v>1</v>
      </c>
      <c r="R44">
        <v>0.824</v>
      </c>
      <c r="S44">
        <v>0.824</v>
      </c>
    </row>
    <row r="45" spans="1:19" ht="12.75">
      <c r="A45">
        <v>10.751886792773716</v>
      </c>
      <c r="B45">
        <v>2.9309074577198393</v>
      </c>
      <c r="F45" s="23">
        <v>37291</v>
      </c>
      <c r="G45" s="20">
        <v>180</v>
      </c>
      <c r="H45" s="2">
        <v>0</v>
      </c>
      <c r="I45" s="2">
        <v>1</v>
      </c>
      <c r="J45" s="2">
        <v>2</v>
      </c>
      <c r="K45" s="20">
        <v>10</v>
      </c>
      <c r="L45" s="20">
        <v>40</v>
      </c>
      <c r="M45">
        <v>27.718946000000003</v>
      </c>
      <c r="N45">
        <f t="shared" si="0"/>
        <v>10.74964824783237</v>
      </c>
      <c r="O45">
        <v>10.751886792773716</v>
      </c>
      <c r="P45">
        <v>0</v>
      </c>
      <c r="Q45">
        <v>0</v>
      </c>
      <c r="R45">
        <v>0.797</v>
      </c>
      <c r="S45">
        <v>0.797</v>
      </c>
    </row>
    <row r="46" spans="1:19" ht="12.75">
      <c r="A46">
        <v>9.997484276301712</v>
      </c>
      <c r="B46">
        <v>2.9276662169727237</v>
      </c>
      <c r="F46" s="23">
        <v>37291</v>
      </c>
      <c r="G46" s="20">
        <v>149</v>
      </c>
      <c r="H46" s="2">
        <v>0</v>
      </c>
      <c r="I46" s="2">
        <v>1</v>
      </c>
      <c r="J46" s="2">
        <v>2</v>
      </c>
      <c r="K46" s="20">
        <v>9</v>
      </c>
      <c r="L46" s="20">
        <v>12</v>
      </c>
      <c r="M46">
        <v>0.28105399999999925</v>
      </c>
      <c r="N46">
        <f t="shared" si="0"/>
        <v>9.997461578757225</v>
      </c>
      <c r="O46">
        <v>9.997484276301712</v>
      </c>
      <c r="P46">
        <v>1</v>
      </c>
      <c r="Q46">
        <v>1</v>
      </c>
      <c r="R46">
        <v>0.756</v>
      </c>
      <c r="S46">
        <v>0.756</v>
      </c>
    </row>
    <row r="47" spans="1:19" ht="12.75">
      <c r="A47">
        <v>9.997484276301712</v>
      </c>
      <c r="B47">
        <v>2.9231907003490707</v>
      </c>
      <c r="F47" s="19">
        <v>37312</v>
      </c>
      <c r="G47" s="20">
        <v>276</v>
      </c>
      <c r="H47" s="2">
        <v>0</v>
      </c>
      <c r="I47" s="2">
        <v>1</v>
      </c>
      <c r="J47" s="2">
        <v>2</v>
      </c>
      <c r="K47" s="21">
        <v>9</v>
      </c>
      <c r="L47" s="21">
        <v>12</v>
      </c>
      <c r="M47">
        <v>0.28105399999999925</v>
      </c>
      <c r="N47">
        <f t="shared" si="0"/>
        <v>9.997461578757225</v>
      </c>
      <c r="O47">
        <v>9.997484276301712</v>
      </c>
      <c r="P47">
        <v>0</v>
      </c>
      <c r="Q47">
        <v>1</v>
      </c>
      <c r="R47">
        <v>0.756</v>
      </c>
      <c r="S47">
        <v>0.756</v>
      </c>
    </row>
    <row r="48" spans="1:19" ht="12.75">
      <c r="A48">
        <v>9.984057726430752</v>
      </c>
      <c r="B48">
        <v>2.9214004936996094</v>
      </c>
      <c r="F48" s="23">
        <v>37306</v>
      </c>
      <c r="G48" s="20">
        <v>202</v>
      </c>
      <c r="H48" s="2">
        <v>0</v>
      </c>
      <c r="I48" s="2">
        <v>1</v>
      </c>
      <c r="J48" s="2">
        <v>2</v>
      </c>
      <c r="K48" s="20">
        <v>9</v>
      </c>
      <c r="L48" s="20">
        <v>10.5</v>
      </c>
      <c r="M48">
        <v>1.7810539999999992</v>
      </c>
      <c r="N48">
        <f t="shared" si="0"/>
        <v>9.983913890895954</v>
      </c>
      <c r="O48">
        <v>9.984057726430752</v>
      </c>
      <c r="P48">
        <v>0</v>
      </c>
      <c r="Q48">
        <v>0</v>
      </c>
      <c r="R48">
        <v>0.729</v>
      </c>
      <c r="S48">
        <v>0.729</v>
      </c>
    </row>
    <row r="49" spans="1:19" ht="12.75">
      <c r="A49">
        <v>9.934827043570568</v>
      </c>
      <c r="B49">
        <v>2.9169249770759564</v>
      </c>
      <c r="F49" s="19">
        <v>37312</v>
      </c>
      <c r="G49" s="20">
        <v>235</v>
      </c>
      <c r="H49" s="2">
        <v>0</v>
      </c>
      <c r="I49" s="2">
        <v>1</v>
      </c>
      <c r="J49" s="2">
        <v>2</v>
      </c>
      <c r="K49" s="21">
        <v>9</v>
      </c>
      <c r="L49" s="21">
        <v>5</v>
      </c>
      <c r="M49">
        <v>7.281053999999999</v>
      </c>
      <c r="N49">
        <f t="shared" si="0"/>
        <v>9.934239035404625</v>
      </c>
      <c r="O49">
        <v>9.934827043570568</v>
      </c>
      <c r="P49">
        <v>0</v>
      </c>
      <c r="Q49">
        <v>1</v>
      </c>
      <c r="R49">
        <v>0.608</v>
      </c>
      <c r="S49">
        <v>0.608</v>
      </c>
    </row>
    <row r="50" spans="1:19" ht="12.75">
      <c r="A50">
        <v>9.930907457719838</v>
      </c>
      <c r="B50">
        <v>2.9124494604523035</v>
      </c>
      <c r="F50" s="22">
        <v>37238.708333333336</v>
      </c>
      <c r="G50" s="20">
        <v>129</v>
      </c>
      <c r="H50" s="2">
        <v>0</v>
      </c>
      <c r="I50" s="2">
        <v>1</v>
      </c>
      <c r="J50" s="2">
        <v>2</v>
      </c>
      <c r="K50" s="20">
        <v>9</v>
      </c>
      <c r="L50" s="20">
        <v>20</v>
      </c>
      <c r="M50">
        <v>7.718946000000001</v>
      </c>
      <c r="N50">
        <f t="shared" si="0"/>
        <v>9.93028408598266</v>
      </c>
      <c r="O50">
        <v>9.930907457719838</v>
      </c>
      <c r="P50">
        <v>1</v>
      </c>
      <c r="Q50">
        <v>1</v>
      </c>
      <c r="R50">
        <v>0.581</v>
      </c>
      <c r="S50">
        <v>0.581</v>
      </c>
    </row>
    <row r="51" spans="1:19" ht="12.75">
      <c r="A51">
        <v>9.925876010323263</v>
      </c>
      <c r="B51">
        <v>2.9097641504781113</v>
      </c>
      <c r="F51" s="23">
        <v>37291</v>
      </c>
      <c r="G51" s="20">
        <v>179</v>
      </c>
      <c r="H51" s="2">
        <v>0</v>
      </c>
      <c r="I51" s="2">
        <v>1</v>
      </c>
      <c r="J51" s="2">
        <v>2</v>
      </c>
      <c r="K51" s="20">
        <v>9</v>
      </c>
      <c r="L51" s="20">
        <v>4</v>
      </c>
      <c r="M51">
        <v>8.281054</v>
      </c>
      <c r="N51">
        <f t="shared" si="0"/>
        <v>9.925207243497109</v>
      </c>
      <c r="O51">
        <v>9.925876010323263</v>
      </c>
      <c r="P51">
        <v>0</v>
      </c>
      <c r="Q51">
        <v>-1</v>
      </c>
      <c r="R51">
        <v>0.54</v>
      </c>
      <c r="S51">
        <v>0.54</v>
      </c>
    </row>
    <row r="52" spans="1:19" ht="12.75">
      <c r="A52">
        <v>9.92229559702434</v>
      </c>
      <c r="B52">
        <v>2.008951033247306</v>
      </c>
      <c r="F52" s="22">
        <v>37236.708333333336</v>
      </c>
      <c r="G52" s="20">
        <v>127</v>
      </c>
      <c r="H52" s="2">
        <v>0</v>
      </c>
      <c r="I52" s="2">
        <v>1</v>
      </c>
      <c r="J52" s="2">
        <v>2</v>
      </c>
      <c r="K52" s="20">
        <v>9</v>
      </c>
      <c r="L52" s="20">
        <v>3.6</v>
      </c>
      <c r="M52">
        <v>8.681054</v>
      </c>
      <c r="N52">
        <f t="shared" si="0"/>
        <v>9.921594526734104</v>
      </c>
      <c r="O52">
        <v>9.92229559702434</v>
      </c>
      <c r="P52">
        <v>0</v>
      </c>
      <c r="Q52">
        <v>-1</v>
      </c>
      <c r="R52">
        <v>0.527</v>
      </c>
      <c r="S52">
        <v>0.527</v>
      </c>
    </row>
    <row r="53" spans="1:19" ht="12.75">
      <c r="A53">
        <v>9.92140049369961</v>
      </c>
      <c r="B53">
        <v>1.9795822098070994</v>
      </c>
      <c r="F53" s="22">
        <v>37236.708333333336</v>
      </c>
      <c r="G53" s="20">
        <v>108</v>
      </c>
      <c r="H53" s="2">
        <v>0</v>
      </c>
      <c r="I53" s="2">
        <v>1</v>
      </c>
      <c r="J53" s="2">
        <v>2</v>
      </c>
      <c r="K53" s="20">
        <v>9</v>
      </c>
      <c r="L53" s="20">
        <v>3.5</v>
      </c>
      <c r="M53">
        <v>8.781054</v>
      </c>
      <c r="N53">
        <f t="shared" si="0"/>
        <v>9.920691347543352</v>
      </c>
      <c r="O53">
        <v>9.92140049369961</v>
      </c>
      <c r="P53">
        <v>-1</v>
      </c>
      <c r="Q53">
        <v>1</v>
      </c>
      <c r="R53">
        <v>0.513</v>
      </c>
      <c r="S53">
        <v>0.513</v>
      </c>
    </row>
    <row r="54" spans="1:19" ht="12.75">
      <c r="A54">
        <v>9.916924977075956</v>
      </c>
      <c r="B54">
        <v>1.9795822098070994</v>
      </c>
      <c r="F54" s="23">
        <v>37301</v>
      </c>
      <c r="G54" s="20">
        <v>224</v>
      </c>
      <c r="H54" s="2">
        <v>0</v>
      </c>
      <c r="I54" s="2">
        <v>1</v>
      </c>
      <c r="J54" s="2">
        <v>2</v>
      </c>
      <c r="K54" s="20">
        <v>9</v>
      </c>
      <c r="L54" s="20">
        <v>3</v>
      </c>
      <c r="M54">
        <v>9.281054</v>
      </c>
      <c r="N54">
        <f t="shared" si="0"/>
        <v>9.916175451589595</v>
      </c>
      <c r="O54">
        <v>9.916924977075956</v>
      </c>
      <c r="P54">
        <v>0</v>
      </c>
      <c r="Q54">
        <v>0</v>
      </c>
      <c r="R54">
        <v>0.486</v>
      </c>
      <c r="S54">
        <v>0.486</v>
      </c>
    </row>
    <row r="55" spans="1:19" ht="12.75">
      <c r="A55">
        <v>9.910659253802843</v>
      </c>
      <c r="B55">
        <v>1.970631176559793</v>
      </c>
      <c r="F55" s="19">
        <v>37312</v>
      </c>
      <c r="G55" s="20">
        <v>315</v>
      </c>
      <c r="H55" s="2">
        <v>0</v>
      </c>
      <c r="I55" s="2">
        <v>1</v>
      </c>
      <c r="J55" s="2">
        <v>2</v>
      </c>
      <c r="K55" s="21">
        <v>9</v>
      </c>
      <c r="L55" s="21">
        <v>2.3</v>
      </c>
      <c r="M55">
        <v>9.981054</v>
      </c>
      <c r="N55">
        <f t="shared" si="0"/>
        <v>9.909853197254336</v>
      </c>
      <c r="O55">
        <v>9.910659253802843</v>
      </c>
      <c r="P55">
        <v>0</v>
      </c>
      <c r="Q55">
        <v>2</v>
      </c>
      <c r="R55">
        <v>0.459</v>
      </c>
      <c r="S55">
        <v>0.459</v>
      </c>
    </row>
    <row r="56" spans="1:19" ht="12.75">
      <c r="A56">
        <v>9.890966980658769</v>
      </c>
      <c r="B56">
        <v>1.961680143312487</v>
      </c>
      <c r="F56" s="23">
        <v>37291</v>
      </c>
      <c r="G56" s="20">
        <v>181</v>
      </c>
      <c r="H56" s="2">
        <v>0</v>
      </c>
      <c r="I56" s="2">
        <v>1</v>
      </c>
      <c r="J56" s="2">
        <v>2</v>
      </c>
      <c r="K56" s="20">
        <v>9</v>
      </c>
      <c r="L56" s="20">
        <v>0.1</v>
      </c>
      <c r="M56">
        <v>12.181054</v>
      </c>
      <c r="N56">
        <f t="shared" si="0"/>
        <v>9.889983255057803</v>
      </c>
      <c r="O56">
        <v>9.890966980658769</v>
      </c>
      <c r="P56">
        <v>-1</v>
      </c>
      <c r="Q56">
        <v>-2</v>
      </c>
      <c r="R56">
        <v>0.418</v>
      </c>
      <c r="S56">
        <v>0.418</v>
      </c>
    </row>
    <row r="57" spans="1:19" ht="12.75">
      <c r="A57">
        <v>9.890071877334037</v>
      </c>
      <c r="B57">
        <v>1.9348270435705686</v>
      </c>
      <c r="F57" s="23">
        <v>37306</v>
      </c>
      <c r="G57" s="20">
        <v>209</v>
      </c>
      <c r="H57" s="2">
        <v>0</v>
      </c>
      <c r="I57" s="2">
        <v>1</v>
      </c>
      <c r="J57" s="2">
        <v>2</v>
      </c>
      <c r="K57" s="20">
        <v>9</v>
      </c>
      <c r="L57" s="20">
        <v>0</v>
      </c>
      <c r="M57">
        <v>12.281054</v>
      </c>
      <c r="N57">
        <f t="shared" si="0"/>
        <v>9.889080075867053</v>
      </c>
      <c r="O57">
        <v>9.890071877334037</v>
      </c>
      <c r="P57">
        <v>-1</v>
      </c>
      <c r="Q57">
        <v>2</v>
      </c>
      <c r="R57">
        <v>0.364</v>
      </c>
      <c r="S57">
        <v>0.364</v>
      </c>
    </row>
    <row r="58" spans="1:19" ht="12.75">
      <c r="A58">
        <v>9.890071877334037</v>
      </c>
      <c r="B58">
        <v>1.9124494604523032</v>
      </c>
      <c r="F58" s="19">
        <v>37312</v>
      </c>
      <c r="G58" s="20">
        <v>284</v>
      </c>
      <c r="H58" s="2">
        <v>0</v>
      </c>
      <c r="I58" s="2">
        <v>1</v>
      </c>
      <c r="J58" s="2">
        <v>2</v>
      </c>
      <c r="K58" s="21">
        <v>9</v>
      </c>
      <c r="L58" s="21">
        <v>0</v>
      </c>
      <c r="M58">
        <v>12.281054</v>
      </c>
      <c r="N58">
        <f t="shared" si="0"/>
        <v>9.889080075867053</v>
      </c>
      <c r="O58">
        <v>9.890071877334037</v>
      </c>
      <c r="P58">
        <v>1</v>
      </c>
      <c r="Q58">
        <v>2</v>
      </c>
      <c r="R58">
        <v>0.364</v>
      </c>
      <c r="S58">
        <v>0.364</v>
      </c>
    </row>
    <row r="59" spans="1:19" ht="12.75">
      <c r="A59">
        <v>9.890071877334037</v>
      </c>
      <c r="B59">
        <v>1.9124494604523032</v>
      </c>
      <c r="F59" s="19">
        <v>37312</v>
      </c>
      <c r="G59" s="20">
        <v>319</v>
      </c>
      <c r="H59" s="2">
        <v>0</v>
      </c>
      <c r="I59" s="2">
        <v>1</v>
      </c>
      <c r="J59" s="2">
        <v>2</v>
      </c>
      <c r="K59" s="21">
        <v>9</v>
      </c>
      <c r="L59" s="21">
        <v>0</v>
      </c>
      <c r="M59">
        <v>12.281054</v>
      </c>
      <c r="N59">
        <f t="shared" si="0"/>
        <v>9.889080075867053</v>
      </c>
      <c r="O59">
        <v>9.890071877334037</v>
      </c>
      <c r="P59">
        <v>0</v>
      </c>
      <c r="Q59">
        <v>1</v>
      </c>
      <c r="R59">
        <v>0.364</v>
      </c>
      <c r="S59">
        <v>0.364</v>
      </c>
    </row>
    <row r="60" spans="1:19" ht="12.75">
      <c r="A60">
        <v>9.886152291483308</v>
      </c>
      <c r="B60">
        <v>1.891190756489951</v>
      </c>
      <c r="F60" s="19">
        <v>37312</v>
      </c>
      <c r="G60" s="20">
        <v>242</v>
      </c>
      <c r="H60" s="2">
        <v>0</v>
      </c>
      <c r="I60" s="2">
        <v>1</v>
      </c>
      <c r="J60" s="2">
        <v>2</v>
      </c>
      <c r="K60" s="21">
        <v>9</v>
      </c>
      <c r="L60" s="21">
        <v>25</v>
      </c>
      <c r="M60">
        <v>12.718946</v>
      </c>
      <c r="N60">
        <f t="shared" si="0"/>
        <v>9.885125126445086</v>
      </c>
      <c r="O60">
        <v>9.886152291483308</v>
      </c>
      <c r="P60">
        <v>0</v>
      </c>
      <c r="Q60">
        <v>1</v>
      </c>
      <c r="R60">
        <v>0.337</v>
      </c>
      <c r="S60">
        <v>0.337</v>
      </c>
    </row>
    <row r="61" spans="1:19" ht="12.75">
      <c r="A61">
        <v>9.769788859268328</v>
      </c>
      <c r="B61">
        <v>1.890071877334038</v>
      </c>
      <c r="F61" s="22">
        <v>37238.708333333336</v>
      </c>
      <c r="G61" s="20">
        <v>128</v>
      </c>
      <c r="H61" s="2">
        <v>0</v>
      </c>
      <c r="I61" s="2">
        <v>1</v>
      </c>
      <c r="J61" s="2">
        <v>2</v>
      </c>
      <c r="K61" s="20">
        <v>9</v>
      </c>
      <c r="L61" s="20">
        <v>38</v>
      </c>
      <c r="M61">
        <v>25.718946000000003</v>
      </c>
      <c r="N61">
        <f t="shared" si="0"/>
        <v>9.767711831647398</v>
      </c>
      <c r="O61">
        <v>9.769788859268328</v>
      </c>
      <c r="P61">
        <v>0</v>
      </c>
      <c r="Q61">
        <v>1</v>
      </c>
      <c r="R61">
        <v>0.324</v>
      </c>
      <c r="S61">
        <v>0.324</v>
      </c>
    </row>
    <row r="62" spans="1:19" ht="12.75">
      <c r="A62">
        <v>9.733984726279104</v>
      </c>
      <c r="B62">
        <v>1.8861522914833084</v>
      </c>
      <c r="F62" s="19">
        <v>37312</v>
      </c>
      <c r="G62" s="20">
        <v>255</v>
      </c>
      <c r="H62" s="2">
        <v>0</v>
      </c>
      <c r="I62" s="2">
        <v>1</v>
      </c>
      <c r="J62" s="2">
        <v>2</v>
      </c>
      <c r="K62" s="21">
        <v>9</v>
      </c>
      <c r="L62" s="21">
        <v>42</v>
      </c>
      <c r="M62">
        <v>29.718946000000003</v>
      </c>
      <c r="N62">
        <f t="shared" si="0"/>
        <v>9.73158466401734</v>
      </c>
      <c r="O62">
        <v>9.733984726279104</v>
      </c>
      <c r="P62">
        <v>0</v>
      </c>
      <c r="Q62">
        <v>1</v>
      </c>
      <c r="R62">
        <v>0.31</v>
      </c>
      <c r="S62">
        <v>0.31</v>
      </c>
    </row>
    <row r="63" spans="1:19" ht="12.75">
      <c r="A63">
        <v>9.214824797935348</v>
      </c>
      <c r="B63">
        <v>1.6623764603006548</v>
      </c>
      <c r="F63" s="19">
        <v>37312</v>
      </c>
      <c r="G63" s="20">
        <v>303</v>
      </c>
      <c r="H63" s="2">
        <v>0</v>
      </c>
      <c r="I63" s="2">
        <v>1</v>
      </c>
      <c r="J63" s="2">
        <v>2</v>
      </c>
      <c r="K63" s="21">
        <v>9</v>
      </c>
      <c r="L63" s="21">
        <v>100</v>
      </c>
      <c r="M63">
        <v>87.718946</v>
      </c>
      <c r="N63">
        <f t="shared" si="0"/>
        <v>9.207740733381502</v>
      </c>
      <c r="O63">
        <v>9.214824797935348</v>
      </c>
      <c r="P63">
        <v>0</v>
      </c>
      <c r="Q63">
        <v>-1</v>
      </c>
      <c r="R63">
        <v>0.297</v>
      </c>
      <c r="S63">
        <v>0.297</v>
      </c>
    </row>
    <row r="64" spans="1:19" ht="12.75">
      <c r="A64">
        <v>8.979582209807099</v>
      </c>
      <c r="B64">
        <v>1</v>
      </c>
      <c r="F64" s="19">
        <v>37312</v>
      </c>
      <c r="G64" s="20">
        <v>257</v>
      </c>
      <c r="H64" s="2">
        <v>0</v>
      </c>
      <c r="I64" s="2">
        <v>1</v>
      </c>
      <c r="J64" s="2">
        <v>2</v>
      </c>
      <c r="K64" s="21">
        <v>8</v>
      </c>
      <c r="L64" s="21">
        <v>10</v>
      </c>
      <c r="M64">
        <v>2.2810539999999992</v>
      </c>
      <c r="N64">
        <f t="shared" si="0"/>
        <v>8.979397994942197</v>
      </c>
      <c r="O64">
        <v>8.979582209807099</v>
      </c>
      <c r="P64">
        <v>2</v>
      </c>
      <c r="Q64">
        <v>2</v>
      </c>
      <c r="R64">
        <v>0.27</v>
      </c>
      <c r="S64">
        <v>0.27</v>
      </c>
    </row>
    <row r="65" spans="1:19" ht="12.75">
      <c r="A65">
        <v>8.952729110065182</v>
      </c>
      <c r="B65">
        <v>0.9969625205737261</v>
      </c>
      <c r="F65" s="19">
        <v>37312</v>
      </c>
      <c r="G65" s="20">
        <v>268</v>
      </c>
      <c r="H65" s="2">
        <v>0</v>
      </c>
      <c r="I65" s="2">
        <v>1</v>
      </c>
      <c r="J65" s="2">
        <v>2</v>
      </c>
      <c r="K65" s="21">
        <v>8</v>
      </c>
      <c r="L65" s="21">
        <v>7</v>
      </c>
      <c r="M65">
        <v>5.281053999999999</v>
      </c>
      <c r="N65">
        <f t="shared" si="0"/>
        <v>8.952302619219653</v>
      </c>
      <c r="O65">
        <v>8.952729110065182</v>
      </c>
      <c r="P65">
        <v>1</v>
      </c>
      <c r="Q65">
        <v>1</v>
      </c>
      <c r="R65">
        <v>0.243</v>
      </c>
      <c r="S65">
        <v>0.243</v>
      </c>
    </row>
    <row r="66" spans="1:19" ht="12.75">
      <c r="A66">
        <v>8.934827043570568</v>
      </c>
      <c r="B66">
        <v>0.9437780768178747</v>
      </c>
      <c r="F66" s="19">
        <v>37312</v>
      </c>
      <c r="G66" s="20">
        <v>251</v>
      </c>
      <c r="H66" s="2">
        <v>0</v>
      </c>
      <c r="I66" s="2">
        <v>1</v>
      </c>
      <c r="J66" s="2">
        <v>2</v>
      </c>
      <c r="K66" s="21">
        <v>8</v>
      </c>
      <c r="L66" s="21">
        <v>5</v>
      </c>
      <c r="M66">
        <v>7.281053999999999</v>
      </c>
      <c r="N66">
        <f t="shared" si="0"/>
        <v>8.934239035404625</v>
      </c>
      <c r="O66">
        <v>8.934827043570568</v>
      </c>
      <c r="P66">
        <v>0</v>
      </c>
      <c r="Q66">
        <v>0</v>
      </c>
      <c r="R66">
        <v>0.229</v>
      </c>
      <c r="S66">
        <v>0.229</v>
      </c>
    </row>
    <row r="67" spans="1:19" ht="12.75">
      <c r="A67">
        <v>8.925876010323263</v>
      </c>
      <c r="B67">
        <v>0.8932765262572384</v>
      </c>
      <c r="F67" s="19">
        <v>37312</v>
      </c>
      <c r="G67" s="20">
        <v>301</v>
      </c>
      <c r="H67" s="2">
        <v>0</v>
      </c>
      <c r="I67" s="2">
        <v>1</v>
      </c>
      <c r="J67" s="2">
        <v>2</v>
      </c>
      <c r="K67" s="21">
        <v>8</v>
      </c>
      <c r="L67" s="21">
        <v>4</v>
      </c>
      <c r="M67">
        <v>8.281054</v>
      </c>
      <c r="N67">
        <f aca="true" t="shared" si="1" ref="N67:N130">K67+(1-(M67/110.72))</f>
        <v>8.925207243497109</v>
      </c>
      <c r="O67">
        <v>8.925876010323263</v>
      </c>
      <c r="P67">
        <v>2</v>
      </c>
      <c r="Q67">
        <v>1</v>
      </c>
      <c r="R67">
        <v>0.202</v>
      </c>
      <c r="S67">
        <v>0.202</v>
      </c>
    </row>
    <row r="68" spans="1:19" ht="12.75">
      <c r="A68">
        <v>8.921956424472533</v>
      </c>
      <c r="B68">
        <v>0.8918620839834991</v>
      </c>
      <c r="F68" s="23">
        <v>37291</v>
      </c>
      <c r="G68" s="20">
        <v>182</v>
      </c>
      <c r="H68" s="2">
        <v>0</v>
      </c>
      <c r="I68" s="2">
        <v>1</v>
      </c>
      <c r="J68" s="2">
        <v>2</v>
      </c>
      <c r="K68" s="20">
        <v>8</v>
      </c>
      <c r="L68" s="20">
        <v>21</v>
      </c>
      <c r="M68">
        <v>8.718946</v>
      </c>
      <c r="N68">
        <f t="shared" si="1"/>
        <v>8.921252294075144</v>
      </c>
      <c r="O68">
        <v>8.921956424472533</v>
      </c>
      <c r="P68">
        <v>0.5</v>
      </c>
      <c r="Q68">
        <v>0.5</v>
      </c>
      <c r="R68">
        <v>0.189</v>
      </c>
      <c r="S68">
        <v>0.189</v>
      </c>
    </row>
    <row r="69" spans="1:19" ht="12.75">
      <c r="A69">
        <v>8.890071877334037</v>
      </c>
      <c r="B69">
        <v>0.8914145323211338</v>
      </c>
      <c r="F69" s="19">
        <v>37312</v>
      </c>
      <c r="G69" s="20">
        <v>286</v>
      </c>
      <c r="H69" s="2">
        <v>0</v>
      </c>
      <c r="I69" s="2">
        <v>1</v>
      </c>
      <c r="J69" s="2">
        <v>2</v>
      </c>
      <c r="K69" s="21">
        <v>8</v>
      </c>
      <c r="L69" s="21">
        <v>0</v>
      </c>
      <c r="M69">
        <v>12.281054</v>
      </c>
      <c r="N69">
        <f t="shared" si="1"/>
        <v>8.889080075867053</v>
      </c>
      <c r="O69">
        <v>8.890071877334037</v>
      </c>
      <c r="P69">
        <v>0</v>
      </c>
      <c r="Q69">
        <v>-2</v>
      </c>
      <c r="R69">
        <v>0.162</v>
      </c>
      <c r="S69">
        <v>0.162</v>
      </c>
    </row>
    <row r="70" spans="1:19" ht="12.75">
      <c r="A70">
        <v>7.930907457719839</v>
      </c>
      <c r="B70">
        <v>0.8901166325002744</v>
      </c>
      <c r="F70" s="19">
        <v>37312</v>
      </c>
      <c r="G70" s="20">
        <v>320</v>
      </c>
      <c r="H70" s="2">
        <v>0</v>
      </c>
      <c r="I70" s="2">
        <v>1</v>
      </c>
      <c r="J70" s="2">
        <v>2</v>
      </c>
      <c r="K70" s="21">
        <v>7</v>
      </c>
      <c r="L70" s="21">
        <v>20</v>
      </c>
      <c r="M70">
        <v>7.718946000000001</v>
      </c>
      <c r="N70">
        <f t="shared" si="1"/>
        <v>7.930284085982659</v>
      </c>
      <c r="O70">
        <v>7.930907457719839</v>
      </c>
      <c r="P70">
        <v>0</v>
      </c>
      <c r="Q70">
        <v>0</v>
      </c>
      <c r="R70">
        <v>0.148</v>
      </c>
      <c r="S70">
        <v>0.148</v>
      </c>
    </row>
    <row r="71" spans="1:19" ht="12.75">
      <c r="A71">
        <v>7.90797394382865</v>
      </c>
      <c r="F71" s="19">
        <v>37312</v>
      </c>
      <c r="G71" s="20">
        <v>271</v>
      </c>
      <c r="H71" s="2">
        <v>0</v>
      </c>
      <c r="I71" s="2">
        <v>1</v>
      </c>
      <c r="J71" s="2">
        <v>2</v>
      </c>
      <c r="K71" s="21">
        <v>7</v>
      </c>
      <c r="L71" s="21">
        <v>2</v>
      </c>
      <c r="M71">
        <v>10.281054</v>
      </c>
      <c r="N71">
        <f t="shared" si="1"/>
        <v>7.907143659682081</v>
      </c>
      <c r="O71">
        <v>7.90797394382865</v>
      </c>
      <c r="P71">
        <v>1</v>
      </c>
      <c r="Q71">
        <v>0</v>
      </c>
      <c r="R71">
        <v>0.135</v>
      </c>
      <c r="S71">
        <v>0.135</v>
      </c>
    </row>
    <row r="72" spans="1:19" ht="12.75">
      <c r="A72">
        <v>7.893652290632961</v>
      </c>
      <c r="F72" s="25">
        <v>37291</v>
      </c>
      <c r="G72" s="20">
        <v>139</v>
      </c>
      <c r="H72" s="2">
        <v>0</v>
      </c>
      <c r="I72" s="2">
        <v>1</v>
      </c>
      <c r="J72" s="2">
        <v>2</v>
      </c>
      <c r="K72" s="24">
        <v>7</v>
      </c>
      <c r="L72" s="24">
        <v>0.4</v>
      </c>
      <c r="M72">
        <v>11.881053999999999</v>
      </c>
      <c r="N72">
        <f t="shared" si="1"/>
        <v>7.892692792630058</v>
      </c>
      <c r="O72">
        <v>7.893652290632961</v>
      </c>
      <c r="P72">
        <v>0</v>
      </c>
      <c r="Q72">
        <v>-2</v>
      </c>
      <c r="R72">
        <v>0.108</v>
      </c>
      <c r="S72">
        <v>0.108</v>
      </c>
    </row>
    <row r="73" spans="1:19" ht="12.75">
      <c r="A73">
        <v>7.890519428996403</v>
      </c>
      <c r="F73" s="25">
        <v>37306</v>
      </c>
      <c r="G73" s="20">
        <v>210</v>
      </c>
      <c r="H73" s="2">
        <v>0</v>
      </c>
      <c r="I73" s="2">
        <v>1</v>
      </c>
      <c r="J73" s="2">
        <v>2</v>
      </c>
      <c r="K73" s="24">
        <v>7</v>
      </c>
      <c r="L73" s="24">
        <v>0.05</v>
      </c>
      <c r="M73">
        <v>12.231053999999999</v>
      </c>
      <c r="N73">
        <f t="shared" si="1"/>
        <v>7.889531665462428</v>
      </c>
      <c r="O73">
        <v>7.890519428996403</v>
      </c>
      <c r="P73">
        <v>0</v>
      </c>
      <c r="Q73">
        <v>-2</v>
      </c>
      <c r="R73">
        <v>0.094</v>
      </c>
      <c r="S73">
        <v>0.094</v>
      </c>
    </row>
    <row r="74" spans="1:19" ht="12.75">
      <c r="A74">
        <v>7.483355795354532</v>
      </c>
      <c r="F74" s="25">
        <v>37291</v>
      </c>
      <c r="G74" s="20">
        <v>183</v>
      </c>
      <c r="H74" s="2">
        <v>0</v>
      </c>
      <c r="I74" s="2">
        <v>1</v>
      </c>
      <c r="J74" s="2">
        <v>2</v>
      </c>
      <c r="K74" s="24">
        <v>7</v>
      </c>
      <c r="L74" s="24">
        <v>70</v>
      </c>
      <c r="M74">
        <v>57.718946</v>
      </c>
      <c r="N74">
        <f t="shared" si="1"/>
        <v>7.478694490606936</v>
      </c>
      <c r="O74">
        <v>7.483355795354532</v>
      </c>
      <c r="P74">
        <v>-1</v>
      </c>
      <c r="Q74">
        <v>1</v>
      </c>
      <c r="R74">
        <v>0.054</v>
      </c>
      <c r="S74">
        <v>0.054</v>
      </c>
    </row>
    <row r="75" spans="1:19" ht="12.75">
      <c r="A75">
        <v>7</v>
      </c>
      <c r="F75" s="25">
        <v>37291</v>
      </c>
      <c r="G75" s="20">
        <v>136</v>
      </c>
      <c r="H75" s="2">
        <v>0</v>
      </c>
      <c r="I75" s="2">
        <v>1</v>
      </c>
      <c r="J75" s="2">
        <v>2</v>
      </c>
      <c r="K75" s="24">
        <v>7</v>
      </c>
      <c r="L75" s="24"/>
      <c r="M75">
        <v>12.281054</v>
      </c>
      <c r="N75">
        <f t="shared" si="1"/>
        <v>7.889080075867052</v>
      </c>
      <c r="O75">
        <v>7</v>
      </c>
      <c r="P75">
        <v>0</v>
      </c>
      <c r="Q75">
        <v>4</v>
      </c>
      <c r="R75">
        <v>0.04</v>
      </c>
      <c r="S75">
        <v>0.04</v>
      </c>
    </row>
    <row r="76" spans="1:19" ht="12.75">
      <c r="A76">
        <v>6.662376460300655</v>
      </c>
      <c r="F76" s="25">
        <v>37306</v>
      </c>
      <c r="G76" s="20">
        <v>220</v>
      </c>
      <c r="H76" s="2">
        <v>0</v>
      </c>
      <c r="I76" s="2">
        <v>1</v>
      </c>
      <c r="J76" s="2">
        <v>2</v>
      </c>
      <c r="K76" s="24">
        <v>6</v>
      </c>
      <c r="L76" s="24">
        <v>50</v>
      </c>
      <c r="M76">
        <v>37.718946</v>
      </c>
      <c r="N76">
        <f t="shared" si="1"/>
        <v>6.659330328757226</v>
      </c>
      <c r="O76">
        <v>6.662376460300655</v>
      </c>
      <c r="P76">
        <v>-1</v>
      </c>
      <c r="Q76">
        <v>0</v>
      </c>
      <c r="R76">
        <v>0.013</v>
      </c>
      <c r="S76">
        <v>0.013</v>
      </c>
    </row>
    <row r="77" spans="6:19" ht="12.75">
      <c r="F77" s="26">
        <v>37312</v>
      </c>
      <c r="G77" s="20">
        <v>252</v>
      </c>
      <c r="H77" s="2">
        <v>1</v>
      </c>
      <c r="I77" s="2">
        <v>0</v>
      </c>
      <c r="J77" s="2">
        <v>3</v>
      </c>
      <c r="K77">
        <v>5</v>
      </c>
      <c r="L77">
        <v>10</v>
      </c>
      <c r="M77">
        <v>2.2810539999999992</v>
      </c>
      <c r="N77">
        <f t="shared" si="1"/>
        <v>5.979397994942197</v>
      </c>
      <c r="O77">
        <v>5.979582209807099</v>
      </c>
      <c r="P77">
        <v>0</v>
      </c>
      <c r="Q77">
        <v>0</v>
      </c>
      <c r="R77">
        <v>0.705</v>
      </c>
      <c r="S77">
        <v>1</v>
      </c>
    </row>
    <row r="78" spans="6:19" ht="12.75">
      <c r="F78" s="26">
        <v>37312</v>
      </c>
      <c r="G78" s="20">
        <v>240</v>
      </c>
      <c r="H78" s="2">
        <v>1</v>
      </c>
      <c r="I78" s="2">
        <v>0</v>
      </c>
      <c r="J78" s="2">
        <v>3</v>
      </c>
      <c r="K78">
        <v>3</v>
      </c>
      <c r="L78">
        <v>10</v>
      </c>
      <c r="M78">
        <v>2.2810539999999992</v>
      </c>
      <c r="N78">
        <f t="shared" si="1"/>
        <v>3.9793979949421967</v>
      </c>
      <c r="O78">
        <v>3.9795822098070994</v>
      </c>
      <c r="P78">
        <v>1</v>
      </c>
      <c r="Q78">
        <v>1</v>
      </c>
      <c r="R78">
        <v>0.97</v>
      </c>
      <c r="S78">
        <v>0.955</v>
      </c>
    </row>
    <row r="79" spans="6:19" ht="12.75">
      <c r="F79" s="27">
        <v>37236.708333333336</v>
      </c>
      <c r="G79" s="20">
        <v>106</v>
      </c>
      <c r="H79" s="2">
        <v>1</v>
      </c>
      <c r="I79" s="2">
        <v>0</v>
      </c>
      <c r="J79" s="2">
        <v>3</v>
      </c>
      <c r="K79" s="24">
        <v>3</v>
      </c>
      <c r="L79" s="24">
        <v>25</v>
      </c>
      <c r="M79">
        <v>12.718946</v>
      </c>
      <c r="N79">
        <f t="shared" si="1"/>
        <v>3.885125126445087</v>
      </c>
      <c r="O79">
        <v>3.8861522914833087</v>
      </c>
      <c r="P79">
        <v>3</v>
      </c>
      <c r="Q79">
        <v>0</v>
      </c>
      <c r="R79">
        <v>0.294</v>
      </c>
      <c r="S79">
        <v>0.882</v>
      </c>
    </row>
    <row r="80" spans="6:19" ht="12.75">
      <c r="F80" s="25">
        <v>37306</v>
      </c>
      <c r="G80" s="20">
        <v>218</v>
      </c>
      <c r="H80" s="2">
        <v>1</v>
      </c>
      <c r="I80" s="2">
        <v>0</v>
      </c>
      <c r="J80" s="2">
        <v>3</v>
      </c>
      <c r="K80" s="24">
        <v>2</v>
      </c>
      <c r="L80" s="24">
        <v>10</v>
      </c>
      <c r="M80">
        <v>2.2810539999999992</v>
      </c>
      <c r="N80">
        <f t="shared" si="1"/>
        <v>2.9793979949421967</v>
      </c>
      <c r="O80">
        <v>2.9795822098070994</v>
      </c>
      <c r="P80">
        <v>1</v>
      </c>
      <c r="Q80">
        <v>0</v>
      </c>
      <c r="R80">
        <v>0.779</v>
      </c>
      <c r="S80">
        <v>0.779</v>
      </c>
    </row>
    <row r="81" spans="6:19" ht="12.75">
      <c r="F81" s="26">
        <v>37312</v>
      </c>
      <c r="G81" s="20">
        <v>281</v>
      </c>
      <c r="H81" s="2">
        <v>1</v>
      </c>
      <c r="I81" s="2">
        <v>0</v>
      </c>
      <c r="J81" s="2">
        <v>3</v>
      </c>
      <c r="K81">
        <v>2</v>
      </c>
      <c r="L81">
        <v>10</v>
      </c>
      <c r="M81">
        <v>2.2810539999999992</v>
      </c>
      <c r="N81">
        <f t="shared" si="1"/>
        <v>2.9793979949421967</v>
      </c>
      <c r="O81">
        <v>2.9795822098070994</v>
      </c>
      <c r="P81">
        <v>3</v>
      </c>
      <c r="Q81">
        <v>-1</v>
      </c>
      <c r="R81">
        <v>0.705</v>
      </c>
      <c r="S81">
        <v>0.779</v>
      </c>
    </row>
    <row r="82" spans="6:19" ht="12.75">
      <c r="F82" s="26">
        <v>37312</v>
      </c>
      <c r="G82" s="20">
        <v>294</v>
      </c>
      <c r="H82" s="2">
        <v>1</v>
      </c>
      <c r="I82" s="2">
        <v>0</v>
      </c>
      <c r="J82" s="2">
        <v>3</v>
      </c>
      <c r="K82">
        <v>2</v>
      </c>
      <c r="L82">
        <v>8</v>
      </c>
      <c r="M82">
        <v>4.281053999999999</v>
      </c>
      <c r="N82">
        <f t="shared" si="1"/>
        <v>2.9613344111271678</v>
      </c>
      <c r="O82">
        <v>2.961680143312487</v>
      </c>
      <c r="P82">
        <v>2</v>
      </c>
      <c r="Q82">
        <v>0</v>
      </c>
      <c r="R82">
        <v>0.382</v>
      </c>
      <c r="S82">
        <v>0.764</v>
      </c>
    </row>
    <row r="83" spans="6:19" ht="12.75">
      <c r="F83" s="25">
        <v>37306</v>
      </c>
      <c r="G83" s="20">
        <v>198</v>
      </c>
      <c r="H83" s="2">
        <v>1</v>
      </c>
      <c r="I83" s="2">
        <v>0</v>
      </c>
      <c r="J83" s="2">
        <v>3</v>
      </c>
      <c r="K83" s="24">
        <v>2</v>
      </c>
      <c r="L83" s="24">
        <v>18</v>
      </c>
      <c r="M83">
        <v>5.718946000000001</v>
      </c>
      <c r="N83">
        <f t="shared" si="1"/>
        <v>2.9483476697976876</v>
      </c>
      <c r="O83">
        <v>2.9488095242144516</v>
      </c>
      <c r="P83">
        <v>3</v>
      </c>
      <c r="Q83">
        <v>0</v>
      </c>
      <c r="R83">
        <v>0.014</v>
      </c>
      <c r="S83">
        <v>0.735</v>
      </c>
    </row>
    <row r="84" spans="6:19" ht="12.75">
      <c r="F84" s="25">
        <v>37306</v>
      </c>
      <c r="G84" s="20">
        <v>214</v>
      </c>
      <c r="H84" s="2">
        <v>1</v>
      </c>
      <c r="I84" s="2">
        <v>0</v>
      </c>
      <c r="J84" s="2">
        <v>3</v>
      </c>
      <c r="K84" s="24">
        <v>2</v>
      </c>
      <c r="L84" s="24">
        <v>5</v>
      </c>
      <c r="M84">
        <v>7.281053999999999</v>
      </c>
      <c r="N84">
        <f t="shared" si="1"/>
        <v>2.9342390354046244</v>
      </c>
      <c r="O84">
        <v>2.934827043570569</v>
      </c>
      <c r="P84">
        <v>2</v>
      </c>
      <c r="Q84">
        <v>0</v>
      </c>
      <c r="R84">
        <v>0.338</v>
      </c>
      <c r="S84">
        <v>0.72</v>
      </c>
    </row>
    <row r="85" spans="6:19" ht="12.75">
      <c r="F85" s="25">
        <v>37291</v>
      </c>
      <c r="G85" s="20">
        <v>145</v>
      </c>
      <c r="H85" s="2">
        <v>1</v>
      </c>
      <c r="I85" s="2">
        <v>0</v>
      </c>
      <c r="J85" s="2">
        <v>3</v>
      </c>
      <c r="K85" s="24">
        <v>2</v>
      </c>
      <c r="L85" s="24">
        <v>0.2</v>
      </c>
      <c r="M85">
        <v>12.081054</v>
      </c>
      <c r="N85">
        <f t="shared" si="1"/>
        <v>2.890886434248555</v>
      </c>
      <c r="O85">
        <v>2.891862083983499</v>
      </c>
      <c r="P85">
        <v>2</v>
      </c>
      <c r="Q85">
        <v>1</v>
      </c>
      <c r="R85">
        <v>0.72</v>
      </c>
      <c r="S85">
        <v>0.602</v>
      </c>
    </row>
    <row r="86" spans="6:19" ht="12.75">
      <c r="F86" s="26">
        <v>37312</v>
      </c>
      <c r="G86" s="20">
        <v>266</v>
      </c>
      <c r="H86" s="2">
        <v>1</v>
      </c>
      <c r="I86" s="2">
        <v>0</v>
      </c>
      <c r="J86" s="2">
        <v>3</v>
      </c>
      <c r="K86">
        <v>2</v>
      </c>
      <c r="L86">
        <v>0</v>
      </c>
      <c r="M86">
        <v>12.281054</v>
      </c>
      <c r="N86">
        <f t="shared" si="1"/>
        <v>2.889080075867052</v>
      </c>
      <c r="O86">
        <v>2.890071877334038</v>
      </c>
      <c r="P86">
        <v>4</v>
      </c>
      <c r="Q86">
        <v>-1</v>
      </c>
      <c r="R86">
        <v>0.455</v>
      </c>
      <c r="S86">
        <v>0.588</v>
      </c>
    </row>
    <row r="87" spans="6:19" ht="12.75">
      <c r="F87" s="25">
        <v>37291</v>
      </c>
      <c r="G87" s="20">
        <v>196</v>
      </c>
      <c r="H87" s="2">
        <v>1</v>
      </c>
      <c r="I87" s="2">
        <v>0</v>
      </c>
      <c r="J87" s="2">
        <v>3</v>
      </c>
      <c r="K87" s="24">
        <v>2</v>
      </c>
      <c r="L87" s="24">
        <v>52</v>
      </c>
      <c r="M87">
        <v>39.718946</v>
      </c>
      <c r="N87">
        <f t="shared" si="1"/>
        <v>2.6412667449421967</v>
      </c>
      <c r="O87">
        <v>2.6444743938060427</v>
      </c>
      <c r="P87">
        <v>0</v>
      </c>
      <c r="Q87">
        <v>0</v>
      </c>
      <c r="R87">
        <v>0.47</v>
      </c>
      <c r="S87">
        <v>0.573</v>
      </c>
    </row>
    <row r="88" spans="6:19" ht="12.75">
      <c r="F88" s="27">
        <v>37236.708333333336</v>
      </c>
      <c r="G88" s="20">
        <v>126</v>
      </c>
      <c r="H88" s="2">
        <v>1</v>
      </c>
      <c r="I88" s="2">
        <v>0</v>
      </c>
      <c r="J88" s="2">
        <v>3</v>
      </c>
      <c r="K88" s="24">
        <v>1</v>
      </c>
      <c r="L88" s="24">
        <v>12</v>
      </c>
      <c r="M88">
        <v>0.28105399999999925</v>
      </c>
      <c r="N88">
        <f t="shared" si="1"/>
        <v>1.9974615787572254</v>
      </c>
      <c r="O88">
        <v>1.9974842763017118</v>
      </c>
      <c r="P88">
        <v>3</v>
      </c>
      <c r="Q88">
        <v>-1</v>
      </c>
      <c r="R88">
        <v>0.191</v>
      </c>
      <c r="S88">
        <v>0.544</v>
      </c>
    </row>
    <row r="89" spans="6:19" ht="12.75">
      <c r="F89" s="26">
        <v>37312</v>
      </c>
      <c r="G89" s="20">
        <v>243</v>
      </c>
      <c r="H89" s="2">
        <v>1</v>
      </c>
      <c r="I89" s="2">
        <v>0</v>
      </c>
      <c r="J89" s="2">
        <v>3</v>
      </c>
      <c r="K89">
        <v>1</v>
      </c>
      <c r="L89">
        <v>10</v>
      </c>
      <c r="M89">
        <v>2.2810539999999992</v>
      </c>
      <c r="N89">
        <f t="shared" si="1"/>
        <v>1.9793979949421965</v>
      </c>
      <c r="O89">
        <v>1.9795822098070994</v>
      </c>
      <c r="P89">
        <v>4</v>
      </c>
      <c r="Q89">
        <v>0</v>
      </c>
      <c r="R89">
        <v>0.382</v>
      </c>
      <c r="S89">
        <v>0.47</v>
      </c>
    </row>
    <row r="90" spans="6:19" ht="12.75">
      <c r="F90" s="26">
        <v>37312</v>
      </c>
      <c r="G90" s="20">
        <v>262</v>
      </c>
      <c r="H90" s="2">
        <v>1</v>
      </c>
      <c r="I90" s="2">
        <v>0</v>
      </c>
      <c r="J90" s="2">
        <v>3</v>
      </c>
      <c r="K90">
        <v>1</v>
      </c>
      <c r="L90">
        <v>10</v>
      </c>
      <c r="M90">
        <v>2.2810539999999992</v>
      </c>
      <c r="N90">
        <f t="shared" si="1"/>
        <v>1.9793979949421965</v>
      </c>
      <c r="O90">
        <v>1.9795822098070994</v>
      </c>
      <c r="P90">
        <v>2</v>
      </c>
      <c r="Q90">
        <v>1</v>
      </c>
      <c r="R90">
        <v>0.441</v>
      </c>
      <c r="S90">
        <v>0.47</v>
      </c>
    </row>
    <row r="91" spans="6:19" ht="12.75">
      <c r="F91" s="26">
        <v>37312</v>
      </c>
      <c r="G91" s="20">
        <v>317</v>
      </c>
      <c r="H91" s="2">
        <v>1</v>
      </c>
      <c r="I91" s="2">
        <v>0</v>
      </c>
      <c r="J91" s="2">
        <v>3</v>
      </c>
      <c r="K91">
        <v>1</v>
      </c>
      <c r="L91">
        <v>10</v>
      </c>
      <c r="M91">
        <v>2.2810539999999992</v>
      </c>
      <c r="N91">
        <f t="shared" si="1"/>
        <v>1.9793979949421965</v>
      </c>
      <c r="O91">
        <v>1.9795822098070994</v>
      </c>
      <c r="P91">
        <v>2</v>
      </c>
      <c r="Q91">
        <v>1</v>
      </c>
      <c r="R91">
        <v>0.191</v>
      </c>
      <c r="S91">
        <v>0.47</v>
      </c>
    </row>
    <row r="92" spans="6:19" ht="12.75">
      <c r="F92" s="25">
        <v>37306</v>
      </c>
      <c r="G92" s="20">
        <v>208</v>
      </c>
      <c r="H92" s="2">
        <v>1</v>
      </c>
      <c r="I92" s="2">
        <v>0</v>
      </c>
      <c r="J92" s="2">
        <v>3</v>
      </c>
      <c r="K92" s="24">
        <v>1</v>
      </c>
      <c r="L92" s="24">
        <v>20</v>
      </c>
      <c r="M92">
        <v>7.718946000000001</v>
      </c>
      <c r="N92">
        <f t="shared" si="1"/>
        <v>1.930284085982659</v>
      </c>
      <c r="O92">
        <v>1.9309074577198393</v>
      </c>
      <c r="P92">
        <v>2</v>
      </c>
      <c r="Q92">
        <v>1</v>
      </c>
      <c r="R92">
        <v>0.97</v>
      </c>
      <c r="S92">
        <v>0.411</v>
      </c>
    </row>
    <row r="93" spans="6:19" ht="12.75">
      <c r="F93" s="25">
        <v>37291</v>
      </c>
      <c r="G93" s="20">
        <v>153</v>
      </c>
      <c r="H93" s="2">
        <v>1</v>
      </c>
      <c r="I93" s="2">
        <v>0</v>
      </c>
      <c r="J93" s="2">
        <v>3</v>
      </c>
      <c r="K93" s="24">
        <v>1</v>
      </c>
      <c r="L93" s="24">
        <v>3</v>
      </c>
      <c r="M93">
        <v>9.281054</v>
      </c>
      <c r="N93">
        <f t="shared" si="1"/>
        <v>1.9161754515895955</v>
      </c>
      <c r="O93">
        <v>1.9169249770759564</v>
      </c>
      <c r="P93">
        <v>1</v>
      </c>
      <c r="Q93">
        <v>0</v>
      </c>
      <c r="R93">
        <v>0.676</v>
      </c>
      <c r="S93">
        <v>0.382</v>
      </c>
    </row>
    <row r="94" spans="6:19" ht="12.75">
      <c r="F94" s="26">
        <v>37312</v>
      </c>
      <c r="G94" s="20">
        <v>238</v>
      </c>
      <c r="H94" s="2">
        <v>1</v>
      </c>
      <c r="I94" s="2">
        <v>0</v>
      </c>
      <c r="J94" s="2">
        <v>3</v>
      </c>
      <c r="K94">
        <v>1</v>
      </c>
      <c r="L94">
        <v>3</v>
      </c>
      <c r="M94">
        <v>9.281054</v>
      </c>
      <c r="N94">
        <f t="shared" si="1"/>
        <v>1.9161754515895955</v>
      </c>
      <c r="O94">
        <v>1.9169249770759564</v>
      </c>
      <c r="P94">
        <v>4</v>
      </c>
      <c r="Q94">
        <v>-1</v>
      </c>
      <c r="R94">
        <v>0.411</v>
      </c>
      <c r="S94">
        <v>0.382</v>
      </c>
    </row>
    <row r="95" spans="6:19" ht="12.75">
      <c r="F95" s="25">
        <v>37306</v>
      </c>
      <c r="G95" s="20">
        <v>201</v>
      </c>
      <c r="H95" s="2">
        <v>1</v>
      </c>
      <c r="I95" s="2">
        <v>0</v>
      </c>
      <c r="J95" s="2">
        <v>3</v>
      </c>
      <c r="K95" s="24">
        <v>1</v>
      </c>
      <c r="L95" s="24">
        <v>2.5</v>
      </c>
      <c r="M95">
        <v>9.781054</v>
      </c>
      <c r="N95">
        <f t="shared" si="1"/>
        <v>1.911659555635838</v>
      </c>
      <c r="O95">
        <v>1.9124494604523032</v>
      </c>
      <c r="P95">
        <v>3</v>
      </c>
      <c r="Q95">
        <v>0</v>
      </c>
      <c r="R95">
        <v>0.264</v>
      </c>
      <c r="S95">
        <v>0.338</v>
      </c>
    </row>
    <row r="96" spans="6:19" ht="12.75">
      <c r="F96" s="27">
        <v>37238.708333333336</v>
      </c>
      <c r="G96" s="20">
        <v>130</v>
      </c>
      <c r="H96" s="2">
        <v>1</v>
      </c>
      <c r="I96" s="2">
        <v>0</v>
      </c>
      <c r="J96" s="2">
        <v>3</v>
      </c>
      <c r="K96" s="24">
        <v>1</v>
      </c>
      <c r="L96" s="24">
        <v>2</v>
      </c>
      <c r="M96">
        <v>10.281054</v>
      </c>
      <c r="N96">
        <f t="shared" si="1"/>
        <v>1.907143659682081</v>
      </c>
      <c r="O96">
        <v>1.90797394382865</v>
      </c>
      <c r="P96">
        <v>4</v>
      </c>
      <c r="Q96">
        <v>0</v>
      </c>
      <c r="R96">
        <v>0.382</v>
      </c>
      <c r="S96">
        <v>0.308</v>
      </c>
    </row>
    <row r="97" spans="6:19" ht="12.75">
      <c r="F97" s="26">
        <v>37312</v>
      </c>
      <c r="G97" s="20">
        <v>318</v>
      </c>
      <c r="H97" s="2">
        <v>1</v>
      </c>
      <c r="I97" s="2">
        <v>0</v>
      </c>
      <c r="J97" s="2">
        <v>3</v>
      </c>
      <c r="K97">
        <v>1</v>
      </c>
      <c r="L97">
        <v>2</v>
      </c>
      <c r="M97">
        <v>10.281054</v>
      </c>
      <c r="N97">
        <f t="shared" si="1"/>
        <v>1.907143659682081</v>
      </c>
      <c r="O97">
        <v>1.90797394382865</v>
      </c>
      <c r="P97">
        <v>0</v>
      </c>
      <c r="Q97">
        <v>0</v>
      </c>
      <c r="R97">
        <v>0.897</v>
      </c>
      <c r="S97">
        <v>0.308</v>
      </c>
    </row>
    <row r="98" spans="6:19" ht="12.75">
      <c r="F98" s="25">
        <v>37291</v>
      </c>
      <c r="G98" s="20">
        <v>154</v>
      </c>
      <c r="H98" s="2">
        <v>1</v>
      </c>
      <c r="I98" s="2">
        <v>0</v>
      </c>
      <c r="J98" s="2">
        <v>3</v>
      </c>
      <c r="K98" s="24">
        <v>1</v>
      </c>
      <c r="L98" s="24">
        <v>0.5</v>
      </c>
      <c r="M98">
        <v>11.781054</v>
      </c>
      <c r="N98">
        <f t="shared" si="1"/>
        <v>1.8935959718208093</v>
      </c>
      <c r="O98">
        <v>1.894547393957691</v>
      </c>
      <c r="P98">
        <v>4</v>
      </c>
      <c r="Q98">
        <v>1</v>
      </c>
      <c r="R98">
        <v>0.676</v>
      </c>
      <c r="S98">
        <v>0.294</v>
      </c>
    </row>
    <row r="99" spans="6:19" ht="12.75">
      <c r="F99" s="25">
        <v>37291</v>
      </c>
      <c r="G99" s="20">
        <v>151</v>
      </c>
      <c r="H99" s="2">
        <v>1</v>
      </c>
      <c r="I99" s="2">
        <v>0</v>
      </c>
      <c r="J99" s="2">
        <v>3</v>
      </c>
      <c r="K99" s="24">
        <v>1</v>
      </c>
      <c r="L99" s="24">
        <v>0.4</v>
      </c>
      <c r="M99">
        <v>11.881053999999999</v>
      </c>
      <c r="N99">
        <f t="shared" si="1"/>
        <v>1.8926927926300579</v>
      </c>
      <c r="O99">
        <v>1.8936522906329603</v>
      </c>
      <c r="P99">
        <v>0</v>
      </c>
      <c r="Q99">
        <v>0</v>
      </c>
      <c r="R99">
        <v>0.632</v>
      </c>
      <c r="S99">
        <v>0.264</v>
      </c>
    </row>
    <row r="100" spans="6:19" ht="12.75">
      <c r="F100" s="26">
        <v>37312</v>
      </c>
      <c r="G100" s="20">
        <v>293</v>
      </c>
      <c r="H100" s="2">
        <v>1</v>
      </c>
      <c r="I100" s="2">
        <v>0</v>
      </c>
      <c r="J100" s="2">
        <v>3</v>
      </c>
      <c r="K100">
        <v>1</v>
      </c>
      <c r="L100">
        <v>0.4</v>
      </c>
      <c r="M100">
        <v>11.881053999999999</v>
      </c>
      <c r="N100">
        <f t="shared" si="1"/>
        <v>1.8926927926300579</v>
      </c>
      <c r="O100">
        <v>1.8936522906329603</v>
      </c>
      <c r="P100">
        <v>1</v>
      </c>
      <c r="Q100">
        <v>-1</v>
      </c>
      <c r="R100">
        <v>0.338</v>
      </c>
      <c r="S100">
        <v>0.264</v>
      </c>
    </row>
    <row r="101" spans="6:19" ht="12.75">
      <c r="F101" s="27">
        <v>37236.708333333336</v>
      </c>
      <c r="G101" s="20">
        <v>121</v>
      </c>
      <c r="H101" s="2">
        <v>1</v>
      </c>
      <c r="I101" s="2">
        <v>0</v>
      </c>
      <c r="J101" s="2">
        <v>3</v>
      </c>
      <c r="K101" s="24">
        <v>1</v>
      </c>
      <c r="L101" s="24">
        <v>0.3</v>
      </c>
      <c r="M101">
        <v>11.981053999999999</v>
      </c>
      <c r="N101">
        <f t="shared" si="1"/>
        <v>1.8917896134393064</v>
      </c>
      <c r="O101">
        <v>1.8927571873082298</v>
      </c>
      <c r="P101">
        <v>4</v>
      </c>
      <c r="Q101">
        <v>2</v>
      </c>
      <c r="R101">
        <v>0.573</v>
      </c>
      <c r="S101">
        <v>0.25</v>
      </c>
    </row>
    <row r="102" spans="6:19" ht="12.75">
      <c r="F102" s="26">
        <v>37312</v>
      </c>
      <c r="G102" s="20">
        <v>321</v>
      </c>
      <c r="H102" s="2">
        <v>1</v>
      </c>
      <c r="I102" s="2">
        <v>0</v>
      </c>
      <c r="J102" s="2">
        <v>3</v>
      </c>
      <c r="K102">
        <v>1</v>
      </c>
      <c r="L102">
        <v>25</v>
      </c>
      <c r="M102">
        <v>12.718946</v>
      </c>
      <c r="N102">
        <f t="shared" si="1"/>
        <v>1.8851251264450868</v>
      </c>
      <c r="O102">
        <v>1.8861522914833084</v>
      </c>
      <c r="P102">
        <v>1</v>
      </c>
      <c r="Q102">
        <v>2</v>
      </c>
      <c r="R102">
        <v>0.25</v>
      </c>
      <c r="S102">
        <v>0.191</v>
      </c>
    </row>
    <row r="103" spans="6:19" ht="12.75">
      <c r="F103" s="25">
        <v>37291</v>
      </c>
      <c r="G103" s="20">
        <v>195</v>
      </c>
      <c r="H103" s="2">
        <v>1</v>
      </c>
      <c r="I103" s="2">
        <v>0</v>
      </c>
      <c r="J103" s="2">
        <v>3</v>
      </c>
      <c r="K103" s="24">
        <v>1</v>
      </c>
      <c r="L103" s="24"/>
      <c r="M103">
        <v>12.281054</v>
      </c>
      <c r="N103">
        <f t="shared" si="1"/>
        <v>1.889080075867052</v>
      </c>
      <c r="O103">
        <v>1</v>
      </c>
      <c r="P103">
        <v>0</v>
      </c>
      <c r="Q103">
        <v>-1</v>
      </c>
      <c r="R103">
        <v>0.691</v>
      </c>
      <c r="S103">
        <v>0.147</v>
      </c>
    </row>
    <row r="104" spans="6:19" ht="12.75">
      <c r="F104" s="25">
        <v>37291</v>
      </c>
      <c r="G104" s="20">
        <v>197</v>
      </c>
      <c r="H104" s="2">
        <v>1</v>
      </c>
      <c r="I104" s="2">
        <v>0</v>
      </c>
      <c r="J104" s="2">
        <v>3</v>
      </c>
      <c r="K104" s="24">
        <v>0</v>
      </c>
      <c r="L104" s="24">
        <v>10</v>
      </c>
      <c r="M104">
        <v>2.2810539999999992</v>
      </c>
      <c r="N104">
        <f t="shared" si="1"/>
        <v>0.9793979949421965</v>
      </c>
      <c r="O104">
        <v>0.9795822098070993</v>
      </c>
      <c r="P104">
        <v>0</v>
      </c>
      <c r="Q104">
        <v>0</v>
      </c>
      <c r="R104">
        <v>0.47</v>
      </c>
      <c r="S104">
        <v>0.117</v>
      </c>
    </row>
    <row r="105" spans="6:19" ht="12.75">
      <c r="F105" s="27">
        <v>37232.604166666664</v>
      </c>
      <c r="G105" s="20">
        <v>112</v>
      </c>
      <c r="H105" s="2">
        <v>1</v>
      </c>
      <c r="I105" s="2">
        <v>0</v>
      </c>
      <c r="J105" s="2">
        <v>3</v>
      </c>
      <c r="K105" s="24">
        <v>0</v>
      </c>
      <c r="L105" s="24">
        <v>20</v>
      </c>
      <c r="M105">
        <v>7.718946000000001</v>
      </c>
      <c r="N105">
        <f t="shared" si="1"/>
        <v>0.930284085982659</v>
      </c>
      <c r="O105">
        <v>0.9309074577198392</v>
      </c>
      <c r="P105">
        <v>3</v>
      </c>
      <c r="Q105">
        <v>1</v>
      </c>
      <c r="R105">
        <v>0.294</v>
      </c>
      <c r="S105">
        <v>0.088</v>
      </c>
    </row>
    <row r="106" spans="6:19" ht="12.75">
      <c r="F106" s="25">
        <v>37306</v>
      </c>
      <c r="G106" s="20">
        <v>219</v>
      </c>
      <c r="H106" s="2">
        <v>1</v>
      </c>
      <c r="I106" s="2">
        <v>0</v>
      </c>
      <c r="J106" s="2">
        <v>3</v>
      </c>
      <c r="K106" s="24">
        <v>0</v>
      </c>
      <c r="L106" s="24">
        <v>0.1</v>
      </c>
      <c r="M106">
        <v>12.181054</v>
      </c>
      <c r="N106">
        <f t="shared" si="1"/>
        <v>0.8899832550578035</v>
      </c>
      <c r="O106">
        <v>0.8909669806587684</v>
      </c>
      <c r="P106">
        <v>-2</v>
      </c>
      <c r="Q106">
        <v>1</v>
      </c>
      <c r="R106">
        <v>0.897</v>
      </c>
      <c r="S106">
        <v>0.029</v>
      </c>
    </row>
    <row r="107" spans="6:19" ht="12.75">
      <c r="F107" s="25">
        <v>37291</v>
      </c>
      <c r="G107" s="20">
        <v>167</v>
      </c>
      <c r="H107" s="2">
        <v>1</v>
      </c>
      <c r="I107" s="2">
        <v>0</v>
      </c>
      <c r="J107" s="2">
        <v>3</v>
      </c>
      <c r="K107" s="24">
        <v>0</v>
      </c>
      <c r="L107" s="24">
        <v>0.01</v>
      </c>
      <c r="M107">
        <v>12.271054</v>
      </c>
      <c r="N107">
        <f t="shared" si="1"/>
        <v>0.8891703937861272</v>
      </c>
      <c r="O107">
        <v>0.8901613876665109</v>
      </c>
      <c r="P107">
        <v>2</v>
      </c>
      <c r="Q107">
        <v>-2</v>
      </c>
      <c r="R107">
        <v>0.338</v>
      </c>
      <c r="S107">
        <v>0.014</v>
      </c>
    </row>
    <row r="108" spans="6:19" ht="12.75">
      <c r="F108" s="27">
        <v>37238.708333333336</v>
      </c>
      <c r="G108" s="20">
        <v>131</v>
      </c>
      <c r="H108" s="2">
        <v>1</v>
      </c>
      <c r="I108" s="2">
        <v>1</v>
      </c>
      <c r="J108" s="2">
        <v>4</v>
      </c>
      <c r="K108" s="24">
        <v>4</v>
      </c>
      <c r="L108" s="24">
        <v>12</v>
      </c>
      <c r="M108">
        <v>0.28105399999999925</v>
      </c>
      <c r="N108">
        <f t="shared" si="1"/>
        <v>4.997461578757226</v>
      </c>
      <c r="O108">
        <v>4.997484276301711</v>
      </c>
      <c r="P108">
        <v>1.5</v>
      </c>
      <c r="Q108">
        <v>1</v>
      </c>
      <c r="R108">
        <v>0.985</v>
      </c>
      <c r="S108">
        <v>0.985</v>
      </c>
    </row>
    <row r="109" spans="6:19" ht="12.75">
      <c r="F109" s="25">
        <v>37291</v>
      </c>
      <c r="G109" s="20">
        <v>141</v>
      </c>
      <c r="H109" s="2">
        <v>1</v>
      </c>
      <c r="I109" s="2">
        <v>1</v>
      </c>
      <c r="J109" s="2">
        <v>4</v>
      </c>
      <c r="K109" s="24">
        <v>3</v>
      </c>
      <c r="L109" s="24">
        <v>12</v>
      </c>
      <c r="M109">
        <v>0.28105399999999925</v>
      </c>
      <c r="N109">
        <f t="shared" si="1"/>
        <v>3.9974615787572256</v>
      </c>
      <c r="O109">
        <v>3.9974842763017118</v>
      </c>
      <c r="P109">
        <v>-0.5</v>
      </c>
      <c r="Q109">
        <v>1.5</v>
      </c>
      <c r="R109">
        <v>0.97</v>
      </c>
      <c r="S109">
        <v>0.97</v>
      </c>
    </row>
    <row r="110" spans="6:19" ht="12.75">
      <c r="F110" s="26">
        <v>37312</v>
      </c>
      <c r="G110" s="20">
        <v>295</v>
      </c>
      <c r="H110" s="2">
        <v>1</v>
      </c>
      <c r="I110" s="2">
        <v>1</v>
      </c>
      <c r="J110" s="2">
        <v>4</v>
      </c>
      <c r="K110">
        <v>3</v>
      </c>
      <c r="L110">
        <v>8</v>
      </c>
      <c r="M110">
        <v>4.281053999999999</v>
      </c>
      <c r="N110">
        <f t="shared" si="1"/>
        <v>3.9613344111271678</v>
      </c>
      <c r="O110">
        <v>3.961680143312487</v>
      </c>
      <c r="P110">
        <v>0</v>
      </c>
      <c r="Q110">
        <v>1</v>
      </c>
      <c r="R110">
        <v>0.941</v>
      </c>
      <c r="S110">
        <v>0.941</v>
      </c>
    </row>
    <row r="111" spans="6:19" ht="12.75">
      <c r="F111" s="26">
        <v>37312</v>
      </c>
      <c r="G111" s="20">
        <v>275</v>
      </c>
      <c r="H111" s="2">
        <v>1</v>
      </c>
      <c r="I111" s="2">
        <v>1</v>
      </c>
      <c r="J111" s="2">
        <v>4</v>
      </c>
      <c r="K111">
        <v>3</v>
      </c>
      <c r="L111">
        <v>3</v>
      </c>
      <c r="M111">
        <v>9.281054</v>
      </c>
      <c r="N111">
        <f t="shared" si="1"/>
        <v>3.9161754515895955</v>
      </c>
      <c r="O111">
        <v>3.9169249770759564</v>
      </c>
      <c r="P111">
        <v>0</v>
      </c>
      <c r="Q111">
        <v>-3</v>
      </c>
      <c r="R111">
        <v>0.926</v>
      </c>
      <c r="S111">
        <v>0.926</v>
      </c>
    </row>
    <row r="112" spans="6:19" ht="12.75">
      <c r="F112" s="26">
        <v>37312</v>
      </c>
      <c r="G112" s="20">
        <v>277</v>
      </c>
      <c r="H112" s="2">
        <v>1</v>
      </c>
      <c r="I112" s="2">
        <v>1</v>
      </c>
      <c r="J112" s="2">
        <v>4</v>
      </c>
      <c r="K112">
        <v>3</v>
      </c>
      <c r="L112">
        <v>1</v>
      </c>
      <c r="M112">
        <v>11.281054</v>
      </c>
      <c r="N112">
        <f t="shared" si="1"/>
        <v>3.8981118677745665</v>
      </c>
      <c r="O112">
        <v>3.899022910581344</v>
      </c>
      <c r="P112">
        <v>-1</v>
      </c>
      <c r="Q112">
        <v>-2</v>
      </c>
      <c r="R112">
        <v>0.911</v>
      </c>
      <c r="S112">
        <v>0.911</v>
      </c>
    </row>
    <row r="113" spans="6:19" ht="12.75">
      <c r="F113" s="25">
        <v>37291</v>
      </c>
      <c r="G113" s="20">
        <v>189</v>
      </c>
      <c r="H113" s="2">
        <v>1</v>
      </c>
      <c r="I113" s="2">
        <v>1</v>
      </c>
      <c r="J113" s="2">
        <v>4</v>
      </c>
      <c r="K113" s="24">
        <v>3</v>
      </c>
      <c r="L113" s="24">
        <v>0.064</v>
      </c>
      <c r="M113">
        <v>12.217054</v>
      </c>
      <c r="N113">
        <f t="shared" si="1"/>
        <v>3.889658110549133</v>
      </c>
      <c r="O113">
        <v>3.8906447434618654</v>
      </c>
      <c r="P113">
        <v>-1</v>
      </c>
      <c r="Q113">
        <v>-1</v>
      </c>
      <c r="R113">
        <v>0.897</v>
      </c>
      <c r="S113">
        <v>0.897</v>
      </c>
    </row>
    <row r="114" spans="6:19" ht="12.75">
      <c r="F114" s="26">
        <v>37312</v>
      </c>
      <c r="G114" s="20">
        <v>250</v>
      </c>
      <c r="H114" s="2">
        <v>1</v>
      </c>
      <c r="I114" s="2">
        <v>1</v>
      </c>
      <c r="J114" s="2">
        <v>4</v>
      </c>
      <c r="K114">
        <v>2</v>
      </c>
      <c r="L114">
        <v>12</v>
      </c>
      <c r="M114">
        <v>0.28105399999999925</v>
      </c>
      <c r="N114">
        <f t="shared" si="1"/>
        <v>2.9974615787572256</v>
      </c>
      <c r="O114">
        <v>2.9974842763017118</v>
      </c>
      <c r="P114">
        <v>1</v>
      </c>
      <c r="Q114">
        <v>1</v>
      </c>
      <c r="R114">
        <v>0.838</v>
      </c>
      <c r="S114">
        <v>0.838</v>
      </c>
    </row>
    <row r="115" spans="6:19" ht="12.75">
      <c r="F115" s="26">
        <v>37312</v>
      </c>
      <c r="G115" s="20">
        <v>299</v>
      </c>
      <c r="H115" s="2">
        <v>1</v>
      </c>
      <c r="I115" s="2">
        <v>1</v>
      </c>
      <c r="J115" s="2">
        <v>4</v>
      </c>
      <c r="K115">
        <v>2</v>
      </c>
      <c r="L115">
        <v>12</v>
      </c>
      <c r="M115">
        <v>0.28105399999999925</v>
      </c>
      <c r="N115">
        <f t="shared" si="1"/>
        <v>2.9974615787572256</v>
      </c>
      <c r="O115">
        <v>2.9974842763017118</v>
      </c>
      <c r="P115">
        <v>2</v>
      </c>
      <c r="Q115">
        <v>0</v>
      </c>
      <c r="R115">
        <v>0.838</v>
      </c>
      <c r="S115">
        <v>0.838</v>
      </c>
    </row>
    <row r="116" spans="6:19" ht="12.75">
      <c r="F116" s="26">
        <v>37312</v>
      </c>
      <c r="G116" s="20">
        <v>323</v>
      </c>
      <c r="H116" s="2">
        <v>1</v>
      </c>
      <c r="I116" s="2">
        <v>1</v>
      </c>
      <c r="J116" s="2">
        <v>4</v>
      </c>
      <c r="K116">
        <v>2</v>
      </c>
      <c r="L116">
        <v>12</v>
      </c>
      <c r="M116">
        <v>0.28105399999999925</v>
      </c>
      <c r="N116">
        <f t="shared" si="1"/>
        <v>2.9974615787572256</v>
      </c>
      <c r="O116">
        <v>2.9974842763017118</v>
      </c>
      <c r="P116">
        <v>1</v>
      </c>
      <c r="Q116">
        <v>-2</v>
      </c>
      <c r="R116">
        <v>0.838</v>
      </c>
      <c r="S116">
        <v>0.838</v>
      </c>
    </row>
    <row r="117" spans="6:19" ht="12.75">
      <c r="F117" s="26">
        <v>37312</v>
      </c>
      <c r="G117" s="20">
        <v>290</v>
      </c>
      <c r="H117" s="2">
        <v>1</v>
      </c>
      <c r="I117" s="2">
        <v>1</v>
      </c>
      <c r="J117" s="2">
        <v>4</v>
      </c>
      <c r="K117">
        <v>2</v>
      </c>
      <c r="L117">
        <v>11</v>
      </c>
      <c r="M117">
        <v>1.2810539999999992</v>
      </c>
      <c r="N117">
        <f t="shared" si="1"/>
        <v>2.9884297868497107</v>
      </c>
      <c r="O117">
        <v>2.9885332430544054</v>
      </c>
      <c r="P117">
        <v>1</v>
      </c>
      <c r="Q117">
        <v>0</v>
      </c>
      <c r="R117">
        <v>0.823</v>
      </c>
      <c r="S117">
        <v>0.823</v>
      </c>
    </row>
    <row r="118" spans="6:19" ht="12.75">
      <c r="F118" s="26">
        <v>37312</v>
      </c>
      <c r="G118" s="20">
        <v>233</v>
      </c>
      <c r="H118" s="2">
        <v>1</v>
      </c>
      <c r="I118" s="2">
        <v>1</v>
      </c>
      <c r="J118" s="2">
        <v>4</v>
      </c>
      <c r="K118">
        <v>2</v>
      </c>
      <c r="L118">
        <v>10</v>
      </c>
      <c r="M118">
        <v>2.2810539999999992</v>
      </c>
      <c r="N118">
        <f t="shared" si="1"/>
        <v>2.9793979949421967</v>
      </c>
      <c r="O118">
        <v>2.9795822098070994</v>
      </c>
      <c r="P118">
        <v>0</v>
      </c>
      <c r="Q118">
        <v>-1</v>
      </c>
      <c r="R118">
        <v>0.779</v>
      </c>
      <c r="S118">
        <v>0.779</v>
      </c>
    </row>
    <row r="119" spans="6:19" ht="12.75">
      <c r="F119" s="25">
        <v>37291</v>
      </c>
      <c r="G119" s="20">
        <v>187</v>
      </c>
      <c r="H119" s="2">
        <v>1</v>
      </c>
      <c r="I119" s="2">
        <v>1</v>
      </c>
      <c r="J119" s="2">
        <v>4</v>
      </c>
      <c r="K119" s="24">
        <v>2</v>
      </c>
      <c r="L119" s="24">
        <v>17</v>
      </c>
      <c r="M119">
        <v>4.718946000000001</v>
      </c>
      <c r="N119">
        <f t="shared" si="1"/>
        <v>2.9573794617052025</v>
      </c>
      <c r="O119">
        <v>2.9577605574617576</v>
      </c>
      <c r="P119">
        <v>0</v>
      </c>
      <c r="Q119">
        <v>-1</v>
      </c>
      <c r="R119">
        <v>0.75</v>
      </c>
      <c r="S119">
        <v>0.75</v>
      </c>
    </row>
    <row r="120" spans="6:19" ht="12.75">
      <c r="F120" s="26">
        <v>37312</v>
      </c>
      <c r="G120" s="20">
        <v>282</v>
      </c>
      <c r="H120" s="2">
        <v>1</v>
      </c>
      <c r="I120" s="2">
        <v>1</v>
      </c>
      <c r="J120" s="2">
        <v>4</v>
      </c>
      <c r="K120">
        <v>2</v>
      </c>
      <c r="L120">
        <v>20</v>
      </c>
      <c r="M120">
        <v>7.718946000000001</v>
      </c>
      <c r="N120">
        <f t="shared" si="1"/>
        <v>2.930284085982659</v>
      </c>
      <c r="O120">
        <v>2.9309074577198393</v>
      </c>
      <c r="P120">
        <v>3</v>
      </c>
      <c r="Q120">
        <v>2</v>
      </c>
      <c r="R120">
        <v>0.705</v>
      </c>
      <c r="S120">
        <v>0.705</v>
      </c>
    </row>
    <row r="121" spans="6:19" ht="12.75">
      <c r="F121" s="26">
        <v>37312</v>
      </c>
      <c r="G121" s="20">
        <v>304</v>
      </c>
      <c r="H121" s="2">
        <v>1</v>
      </c>
      <c r="I121" s="2">
        <v>1</v>
      </c>
      <c r="J121" s="2">
        <v>4</v>
      </c>
      <c r="K121">
        <v>2</v>
      </c>
      <c r="L121">
        <v>4.2</v>
      </c>
      <c r="M121">
        <v>8.081053999999998</v>
      </c>
      <c r="N121">
        <f t="shared" si="1"/>
        <v>2.927013601878613</v>
      </c>
      <c r="O121">
        <v>2.9276662169727237</v>
      </c>
      <c r="P121">
        <v>3</v>
      </c>
      <c r="Q121">
        <v>0</v>
      </c>
      <c r="R121">
        <v>0.691</v>
      </c>
      <c r="S121">
        <v>0.691</v>
      </c>
    </row>
    <row r="122" spans="6:19" ht="12.75">
      <c r="F122" s="27">
        <v>37238.708333333336</v>
      </c>
      <c r="G122" s="20">
        <v>133</v>
      </c>
      <c r="H122" s="2">
        <v>1</v>
      </c>
      <c r="I122" s="2">
        <v>1</v>
      </c>
      <c r="J122" s="2">
        <v>4</v>
      </c>
      <c r="K122" s="24">
        <v>2</v>
      </c>
      <c r="L122" s="24">
        <v>3.7</v>
      </c>
      <c r="M122">
        <v>8.581053999999998</v>
      </c>
      <c r="N122">
        <f t="shared" si="1"/>
        <v>2.9224977059248554</v>
      </c>
      <c r="O122">
        <v>2.9231907003490707</v>
      </c>
      <c r="P122">
        <v>-1</v>
      </c>
      <c r="Q122">
        <v>-4</v>
      </c>
      <c r="R122">
        <v>0.676</v>
      </c>
      <c r="S122">
        <v>0.676</v>
      </c>
    </row>
    <row r="123" spans="6:19" ht="12.75">
      <c r="F123" s="26">
        <v>37312</v>
      </c>
      <c r="G123" s="20">
        <v>314</v>
      </c>
      <c r="H123" s="2">
        <v>1</v>
      </c>
      <c r="I123" s="2">
        <v>1</v>
      </c>
      <c r="J123" s="2">
        <v>4</v>
      </c>
      <c r="K123">
        <v>2</v>
      </c>
      <c r="L123">
        <v>3.5</v>
      </c>
      <c r="M123">
        <v>8.781054</v>
      </c>
      <c r="N123">
        <f t="shared" si="1"/>
        <v>2.9206913475433525</v>
      </c>
      <c r="O123">
        <v>2.9214004936996094</v>
      </c>
      <c r="P123">
        <v>3</v>
      </c>
      <c r="Q123">
        <v>-1</v>
      </c>
      <c r="R123">
        <v>0.661</v>
      </c>
      <c r="S123">
        <v>0.661</v>
      </c>
    </row>
    <row r="124" spans="6:19" ht="12.75">
      <c r="F124" s="25">
        <v>37291</v>
      </c>
      <c r="G124" s="20">
        <v>165</v>
      </c>
      <c r="H124" s="2">
        <v>1</v>
      </c>
      <c r="I124" s="2">
        <v>1</v>
      </c>
      <c r="J124" s="2">
        <v>4</v>
      </c>
      <c r="K124" s="24">
        <v>2</v>
      </c>
      <c r="L124" s="24">
        <v>3</v>
      </c>
      <c r="M124">
        <v>9.281054</v>
      </c>
      <c r="N124">
        <f t="shared" si="1"/>
        <v>2.9161754515895955</v>
      </c>
      <c r="O124">
        <v>2.9169249770759564</v>
      </c>
      <c r="P124">
        <v>0</v>
      </c>
      <c r="Q124">
        <v>1</v>
      </c>
      <c r="R124">
        <v>0.647</v>
      </c>
      <c r="S124">
        <v>0.647</v>
      </c>
    </row>
    <row r="125" spans="6:19" ht="12.75">
      <c r="F125" s="26">
        <v>37312</v>
      </c>
      <c r="G125" s="20">
        <v>287</v>
      </c>
      <c r="H125" s="2">
        <v>1</v>
      </c>
      <c r="I125" s="2">
        <v>1</v>
      </c>
      <c r="J125" s="2">
        <v>4</v>
      </c>
      <c r="K125">
        <v>2</v>
      </c>
      <c r="L125">
        <v>2.5</v>
      </c>
      <c r="M125">
        <v>9.781054</v>
      </c>
      <c r="N125">
        <f t="shared" si="1"/>
        <v>2.911659555635838</v>
      </c>
      <c r="O125">
        <v>2.9124494604523035</v>
      </c>
      <c r="P125">
        <v>2</v>
      </c>
      <c r="Q125">
        <v>0</v>
      </c>
      <c r="R125">
        <v>0.632</v>
      </c>
      <c r="S125">
        <v>0.632</v>
      </c>
    </row>
    <row r="126" spans="6:19" ht="12.75">
      <c r="F126" s="25">
        <v>37291</v>
      </c>
      <c r="G126" s="20">
        <v>184</v>
      </c>
      <c r="H126" s="2">
        <v>1</v>
      </c>
      <c r="I126" s="2">
        <v>1</v>
      </c>
      <c r="J126" s="2">
        <v>4</v>
      </c>
      <c r="K126" s="24">
        <v>2</v>
      </c>
      <c r="L126" s="24">
        <v>2.2</v>
      </c>
      <c r="M126">
        <v>10.081053999999998</v>
      </c>
      <c r="N126">
        <f t="shared" si="1"/>
        <v>2.908950018063584</v>
      </c>
      <c r="O126">
        <v>2.9097641504781113</v>
      </c>
      <c r="P126">
        <v>2</v>
      </c>
      <c r="Q126">
        <v>1</v>
      </c>
      <c r="R126">
        <v>0.617</v>
      </c>
      <c r="S126">
        <v>0.617</v>
      </c>
    </row>
    <row r="127" spans="6:19" ht="12.75">
      <c r="F127" s="25">
        <v>37291</v>
      </c>
      <c r="G127" s="20">
        <v>186</v>
      </c>
      <c r="H127" s="2">
        <v>1</v>
      </c>
      <c r="I127" s="2">
        <v>1</v>
      </c>
      <c r="J127" s="2">
        <v>4</v>
      </c>
      <c r="K127" s="24">
        <v>2</v>
      </c>
      <c r="L127" s="24">
        <v>123</v>
      </c>
      <c r="M127">
        <v>110.718946</v>
      </c>
      <c r="N127">
        <f t="shared" si="1"/>
        <v>2.0000095195086702</v>
      </c>
      <c r="O127">
        <v>2.008951033247306</v>
      </c>
      <c r="P127">
        <v>0</v>
      </c>
      <c r="Q127">
        <v>-2</v>
      </c>
      <c r="R127">
        <v>0.558</v>
      </c>
      <c r="S127">
        <v>0.558</v>
      </c>
    </row>
    <row r="128" spans="6:19" ht="12.75">
      <c r="F128" s="26">
        <v>37312</v>
      </c>
      <c r="G128" s="20">
        <v>291</v>
      </c>
      <c r="H128" s="2">
        <v>1</v>
      </c>
      <c r="I128" s="2">
        <v>1</v>
      </c>
      <c r="J128" s="2">
        <v>4</v>
      </c>
      <c r="K128">
        <v>1</v>
      </c>
      <c r="L128">
        <v>10</v>
      </c>
      <c r="M128">
        <v>2.2810539999999992</v>
      </c>
      <c r="N128">
        <f t="shared" si="1"/>
        <v>1.9793979949421965</v>
      </c>
      <c r="O128">
        <v>1.9795822098070994</v>
      </c>
      <c r="P128">
        <v>4</v>
      </c>
      <c r="Q128">
        <v>0</v>
      </c>
      <c r="R128">
        <v>0.47</v>
      </c>
      <c r="S128">
        <v>0.47</v>
      </c>
    </row>
    <row r="129" spans="6:19" ht="12.75">
      <c r="F129" s="26">
        <v>37312</v>
      </c>
      <c r="G129" s="20">
        <v>297</v>
      </c>
      <c r="H129" s="2">
        <v>1</v>
      </c>
      <c r="I129" s="2">
        <v>1</v>
      </c>
      <c r="J129" s="2">
        <v>4</v>
      </c>
      <c r="K129">
        <v>1</v>
      </c>
      <c r="L129">
        <v>10</v>
      </c>
      <c r="M129">
        <v>2.2810539999999992</v>
      </c>
      <c r="N129">
        <f t="shared" si="1"/>
        <v>1.9793979949421965</v>
      </c>
      <c r="O129">
        <v>1.9795822098070994</v>
      </c>
      <c r="P129">
        <v>3</v>
      </c>
      <c r="Q129">
        <v>-1</v>
      </c>
      <c r="R129">
        <v>0.47</v>
      </c>
      <c r="S129">
        <v>0.47</v>
      </c>
    </row>
    <row r="130" spans="6:19" ht="12.75">
      <c r="F130" s="26">
        <v>37312</v>
      </c>
      <c r="G130" s="20">
        <v>254</v>
      </c>
      <c r="H130" s="2">
        <v>1</v>
      </c>
      <c r="I130" s="2">
        <v>1</v>
      </c>
      <c r="J130" s="2">
        <v>4</v>
      </c>
      <c r="K130">
        <v>1</v>
      </c>
      <c r="L130">
        <v>9</v>
      </c>
      <c r="M130">
        <v>3.2810539999999992</v>
      </c>
      <c r="N130">
        <f t="shared" si="1"/>
        <v>1.9703662030346822</v>
      </c>
      <c r="O130">
        <v>1.970631176559793</v>
      </c>
      <c r="P130">
        <v>0</v>
      </c>
      <c r="Q130">
        <v>0</v>
      </c>
      <c r="R130">
        <v>0.455</v>
      </c>
      <c r="S130">
        <v>0.455</v>
      </c>
    </row>
    <row r="131" spans="6:19" ht="12.75">
      <c r="F131" s="26">
        <v>37312</v>
      </c>
      <c r="G131" s="20">
        <v>274</v>
      </c>
      <c r="H131" s="2">
        <v>1</v>
      </c>
      <c r="I131" s="2">
        <v>1</v>
      </c>
      <c r="J131" s="2">
        <v>4</v>
      </c>
      <c r="K131">
        <v>1</v>
      </c>
      <c r="L131">
        <v>8</v>
      </c>
      <c r="M131">
        <v>4.281053999999999</v>
      </c>
      <c r="N131">
        <f aca="true" t="shared" si="2" ref="N131:N145">K131+(1-(M131/110.72))</f>
        <v>1.9613344111271678</v>
      </c>
      <c r="O131">
        <v>1.961680143312487</v>
      </c>
      <c r="P131">
        <v>1</v>
      </c>
      <c r="Q131">
        <v>1</v>
      </c>
      <c r="R131">
        <v>0.441</v>
      </c>
      <c r="S131">
        <v>0.441</v>
      </c>
    </row>
    <row r="132" spans="6:19" ht="12.75">
      <c r="F132" s="26">
        <v>37312</v>
      </c>
      <c r="G132" s="20">
        <v>232</v>
      </c>
      <c r="H132" s="2">
        <v>1</v>
      </c>
      <c r="I132" s="2">
        <v>1</v>
      </c>
      <c r="J132" s="2">
        <v>4</v>
      </c>
      <c r="K132">
        <v>1</v>
      </c>
      <c r="L132">
        <v>5</v>
      </c>
      <c r="M132">
        <v>7.281053999999999</v>
      </c>
      <c r="N132">
        <f t="shared" si="2"/>
        <v>1.9342390354046244</v>
      </c>
      <c r="O132">
        <v>1.9348270435705686</v>
      </c>
      <c r="P132">
        <v>0</v>
      </c>
      <c r="Q132">
        <v>-2</v>
      </c>
      <c r="R132">
        <v>0.426</v>
      </c>
      <c r="S132">
        <v>0.426</v>
      </c>
    </row>
    <row r="133" spans="6:19" ht="12.75">
      <c r="F133" s="26">
        <v>37312</v>
      </c>
      <c r="G133" s="20">
        <v>227</v>
      </c>
      <c r="H133" s="2">
        <v>1</v>
      </c>
      <c r="I133" s="2">
        <v>1</v>
      </c>
      <c r="J133" s="2">
        <v>4</v>
      </c>
      <c r="K133">
        <v>1</v>
      </c>
      <c r="L133">
        <v>2.5</v>
      </c>
      <c r="M133">
        <v>9.781054</v>
      </c>
      <c r="N133">
        <f t="shared" si="2"/>
        <v>1.911659555635838</v>
      </c>
      <c r="O133">
        <v>1.9124494604523032</v>
      </c>
      <c r="P133">
        <v>1</v>
      </c>
      <c r="Q133">
        <v>0</v>
      </c>
      <c r="R133">
        <v>0.338</v>
      </c>
      <c r="S133">
        <v>0.338</v>
      </c>
    </row>
    <row r="134" spans="6:19" ht="12.75">
      <c r="F134" s="26">
        <v>37312</v>
      </c>
      <c r="G134" s="20">
        <v>229</v>
      </c>
      <c r="H134" s="2">
        <v>1</v>
      </c>
      <c r="I134" s="2">
        <v>1</v>
      </c>
      <c r="J134" s="2">
        <v>4</v>
      </c>
      <c r="K134">
        <v>1</v>
      </c>
      <c r="L134">
        <v>2.5</v>
      </c>
      <c r="M134">
        <v>9.781054</v>
      </c>
      <c r="N134">
        <f t="shared" si="2"/>
        <v>1.911659555635838</v>
      </c>
      <c r="O134">
        <v>1.9124494604523032</v>
      </c>
      <c r="P134">
        <v>1</v>
      </c>
      <c r="Q134">
        <v>-1</v>
      </c>
      <c r="R134">
        <v>0.338</v>
      </c>
      <c r="S134">
        <v>0.338</v>
      </c>
    </row>
    <row r="135" spans="6:19" ht="12.75">
      <c r="F135" s="25">
        <v>37291</v>
      </c>
      <c r="G135" s="20">
        <v>163</v>
      </c>
      <c r="H135" s="2">
        <v>1</v>
      </c>
      <c r="I135" s="2">
        <v>1</v>
      </c>
      <c r="J135" s="2">
        <v>4</v>
      </c>
      <c r="K135" s="24">
        <v>1</v>
      </c>
      <c r="L135" s="24">
        <v>0.125</v>
      </c>
      <c r="M135">
        <v>12.156054</v>
      </c>
      <c r="N135">
        <f t="shared" si="2"/>
        <v>1.8902090498554913</v>
      </c>
      <c r="O135">
        <v>1.891190756489951</v>
      </c>
      <c r="P135">
        <v>0</v>
      </c>
      <c r="Q135">
        <v>-1</v>
      </c>
      <c r="R135">
        <v>0.235</v>
      </c>
      <c r="S135">
        <v>0.235</v>
      </c>
    </row>
    <row r="136" spans="6:19" ht="12.75">
      <c r="F136" s="26">
        <v>37312</v>
      </c>
      <c r="G136" s="20">
        <v>231</v>
      </c>
      <c r="H136" s="2">
        <v>1</v>
      </c>
      <c r="I136" s="2">
        <v>1</v>
      </c>
      <c r="J136" s="2">
        <v>4</v>
      </c>
      <c r="K136">
        <v>1</v>
      </c>
      <c r="L136">
        <v>0</v>
      </c>
      <c r="M136">
        <v>12.281054</v>
      </c>
      <c r="N136">
        <f t="shared" si="2"/>
        <v>1.889080075867052</v>
      </c>
      <c r="O136">
        <v>1.890071877334038</v>
      </c>
      <c r="P136">
        <v>1</v>
      </c>
      <c r="Q136">
        <v>-3</v>
      </c>
      <c r="R136">
        <v>0.22</v>
      </c>
      <c r="S136">
        <v>0.22</v>
      </c>
    </row>
    <row r="137" spans="6:19" ht="12.75">
      <c r="F137" s="25">
        <v>37291</v>
      </c>
      <c r="G137" s="20">
        <v>185</v>
      </c>
      <c r="H137" s="2">
        <v>1</v>
      </c>
      <c r="I137" s="2">
        <v>1</v>
      </c>
      <c r="J137" s="2">
        <v>4</v>
      </c>
      <c r="K137" s="24">
        <v>1</v>
      </c>
      <c r="L137" s="24">
        <v>25</v>
      </c>
      <c r="M137">
        <v>12.718946</v>
      </c>
      <c r="N137">
        <f t="shared" si="2"/>
        <v>1.8851251264450868</v>
      </c>
      <c r="O137">
        <v>1.8861522914833084</v>
      </c>
      <c r="P137">
        <v>4</v>
      </c>
      <c r="Q137">
        <v>1</v>
      </c>
      <c r="R137">
        <v>0.191</v>
      </c>
      <c r="S137">
        <v>0.191</v>
      </c>
    </row>
    <row r="138" spans="6:19" ht="12.75">
      <c r="F138" s="26">
        <v>37312</v>
      </c>
      <c r="G138" s="20">
        <v>316</v>
      </c>
      <c r="H138" s="2">
        <v>1</v>
      </c>
      <c r="I138" s="2">
        <v>1</v>
      </c>
      <c r="J138" s="2">
        <v>4</v>
      </c>
      <c r="K138">
        <v>1</v>
      </c>
      <c r="L138">
        <v>50</v>
      </c>
      <c r="M138">
        <v>37.718946</v>
      </c>
      <c r="N138">
        <f t="shared" si="2"/>
        <v>1.6593303287572254</v>
      </c>
      <c r="O138">
        <v>1.6623764603006548</v>
      </c>
      <c r="P138">
        <v>0</v>
      </c>
      <c r="Q138">
        <v>-1</v>
      </c>
      <c r="R138">
        <v>0.176</v>
      </c>
      <c r="S138">
        <v>0.176</v>
      </c>
    </row>
    <row r="139" spans="6:19" ht="12.75">
      <c r="F139" s="25">
        <v>37291</v>
      </c>
      <c r="G139" s="20">
        <v>137</v>
      </c>
      <c r="H139" s="2">
        <v>1</v>
      </c>
      <c r="I139" s="2">
        <v>1</v>
      </c>
      <c r="J139" s="2">
        <v>4</v>
      </c>
      <c r="K139" s="24">
        <v>1</v>
      </c>
      <c r="L139" s="24"/>
      <c r="M139">
        <v>12.281054</v>
      </c>
      <c r="N139">
        <f t="shared" si="2"/>
        <v>1.889080075867052</v>
      </c>
      <c r="O139">
        <v>1</v>
      </c>
      <c r="P139">
        <v>1</v>
      </c>
      <c r="Q139">
        <v>-3</v>
      </c>
      <c r="R139">
        <v>0.147</v>
      </c>
      <c r="S139">
        <v>0.147</v>
      </c>
    </row>
    <row r="140" spans="6:19" ht="12.75">
      <c r="F140" s="27">
        <v>37238.708333333336</v>
      </c>
      <c r="G140" s="20">
        <v>134</v>
      </c>
      <c r="H140" s="2">
        <v>1</v>
      </c>
      <c r="I140" s="2">
        <v>1</v>
      </c>
      <c r="J140" s="2">
        <v>4</v>
      </c>
      <c r="K140" s="24">
        <v>0</v>
      </c>
      <c r="L140" s="24">
        <v>11.94171</v>
      </c>
      <c r="M140">
        <v>0.33934399999999876</v>
      </c>
      <c r="N140">
        <f t="shared" si="2"/>
        <v>0.9969351156069364</v>
      </c>
      <c r="O140">
        <v>0.9969625205737261</v>
      </c>
      <c r="P140">
        <v>1</v>
      </c>
      <c r="Q140">
        <v>-4</v>
      </c>
      <c r="R140">
        <v>0.132</v>
      </c>
      <c r="S140">
        <v>0.132</v>
      </c>
    </row>
    <row r="141" spans="6:19" ht="12.75">
      <c r="F141" s="27">
        <v>37236.708333333336</v>
      </c>
      <c r="G141" s="20">
        <v>124</v>
      </c>
      <c r="H141" s="2">
        <v>1</v>
      </c>
      <c r="I141" s="2">
        <v>1</v>
      </c>
      <c r="J141" s="2">
        <v>4</v>
      </c>
      <c r="K141" s="24">
        <v>0</v>
      </c>
      <c r="L141" s="24">
        <v>6</v>
      </c>
      <c r="M141">
        <v>6.281053999999999</v>
      </c>
      <c r="N141">
        <f t="shared" si="2"/>
        <v>0.9432708273121387</v>
      </c>
      <c r="O141">
        <v>0.9437780768178747</v>
      </c>
      <c r="P141">
        <v>3</v>
      </c>
      <c r="Q141">
        <v>1</v>
      </c>
      <c r="R141">
        <v>0.102</v>
      </c>
      <c r="S141">
        <v>0.102</v>
      </c>
    </row>
    <row r="142" spans="6:19" ht="12.75">
      <c r="F142" s="25">
        <v>37291</v>
      </c>
      <c r="G142" s="20">
        <v>188</v>
      </c>
      <c r="H142" s="2">
        <v>1</v>
      </c>
      <c r="I142" s="2">
        <v>1</v>
      </c>
      <c r="J142" s="2">
        <v>4</v>
      </c>
      <c r="K142" s="24">
        <v>0</v>
      </c>
      <c r="L142" s="24">
        <v>0.35802</v>
      </c>
      <c r="M142">
        <v>11.923034</v>
      </c>
      <c r="N142">
        <f t="shared" si="2"/>
        <v>0.8923136380057803</v>
      </c>
      <c r="O142">
        <v>0.8932765262572384</v>
      </c>
      <c r="P142">
        <v>1</v>
      </c>
      <c r="Q142">
        <v>-3</v>
      </c>
      <c r="R142">
        <v>0.073</v>
      </c>
      <c r="S142">
        <v>0.073</v>
      </c>
    </row>
    <row r="143" spans="6:19" ht="12.75">
      <c r="F143" s="25">
        <v>37306</v>
      </c>
      <c r="G143" s="20">
        <v>211</v>
      </c>
      <c r="H143" s="2">
        <v>1</v>
      </c>
      <c r="I143" s="2">
        <v>1</v>
      </c>
      <c r="J143" s="2">
        <v>4</v>
      </c>
      <c r="K143" s="24">
        <v>0</v>
      </c>
      <c r="L143" s="24">
        <v>0.2</v>
      </c>
      <c r="M143">
        <v>12.081054</v>
      </c>
      <c r="N143">
        <f t="shared" si="2"/>
        <v>0.890886434248555</v>
      </c>
      <c r="O143">
        <v>0.8918620839834991</v>
      </c>
      <c r="P143">
        <v>2</v>
      </c>
      <c r="Q143">
        <v>-1</v>
      </c>
      <c r="R143">
        <v>0.058</v>
      </c>
      <c r="S143">
        <v>0.058</v>
      </c>
    </row>
    <row r="144" spans="6:19" ht="12.75">
      <c r="F144" s="23">
        <v>37291</v>
      </c>
      <c r="G144" s="20">
        <v>157</v>
      </c>
      <c r="H144" s="2">
        <v>1</v>
      </c>
      <c r="I144" s="2">
        <v>1</v>
      </c>
      <c r="J144" s="2">
        <v>4</v>
      </c>
      <c r="K144" s="20">
        <v>0</v>
      </c>
      <c r="L144" s="20">
        <v>0.15</v>
      </c>
      <c r="M144">
        <v>12.131053999999999</v>
      </c>
      <c r="N144">
        <f t="shared" si="2"/>
        <v>0.8904348446531792</v>
      </c>
      <c r="O144">
        <v>0.8914145323211338</v>
      </c>
      <c r="P144">
        <v>0</v>
      </c>
      <c r="Q144">
        <v>-3</v>
      </c>
      <c r="R144">
        <v>0.044</v>
      </c>
      <c r="S144">
        <v>0.044</v>
      </c>
    </row>
    <row r="145" spans="6:19" ht="12.75">
      <c r="F145" s="23">
        <v>37306</v>
      </c>
      <c r="G145" s="20">
        <v>204</v>
      </c>
      <c r="H145" s="2">
        <v>1</v>
      </c>
      <c r="I145" s="2">
        <v>1</v>
      </c>
      <c r="J145" s="2">
        <v>4</v>
      </c>
      <c r="K145" s="20">
        <v>0</v>
      </c>
      <c r="L145" s="20">
        <v>0.005</v>
      </c>
      <c r="M145">
        <v>12.276053999999998</v>
      </c>
      <c r="N145">
        <f t="shared" si="2"/>
        <v>0.8891252348265896</v>
      </c>
      <c r="O145">
        <v>0.8901166325002744</v>
      </c>
      <c r="P145">
        <v>0</v>
      </c>
      <c r="Q145">
        <v>-2</v>
      </c>
      <c r="R145">
        <v>0</v>
      </c>
      <c r="S14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Moore</cp:lastModifiedBy>
  <dcterms:created xsi:type="dcterms:W3CDTF">2004-07-15T19:35:57Z</dcterms:created>
  <dcterms:modified xsi:type="dcterms:W3CDTF">2006-09-05T18:38:43Z</dcterms:modified>
  <cp:category/>
  <cp:version/>
  <cp:contentType/>
  <cp:contentStatus/>
</cp:coreProperties>
</file>