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45" windowWidth="17190" windowHeight="9720" activeTab="0"/>
  </bookViews>
  <sheets>
    <sheet name="DMP data 2002-12-30" sheetId="1" r:id="rId1"/>
  </sheets>
  <definedNames/>
  <calcPr fullCalcOnLoad="1"/>
</workbook>
</file>

<file path=xl/sharedStrings.xml><?xml version="1.0" encoding="utf-8"?>
<sst xmlns="http://schemas.openxmlformats.org/spreadsheetml/2006/main" count="167" uniqueCount="71">
  <si>
    <t>Session</t>
  </si>
  <si>
    <t>Subject</t>
  </si>
  <si>
    <t>Number</t>
  </si>
  <si>
    <t>Champno</t>
  </si>
  <si>
    <t>Determined (0=indet, 1=det, 2=self)</t>
  </si>
  <si>
    <t>Difficult</t>
  </si>
  <si>
    <t>Questions correct</t>
  </si>
  <si>
    <t>Penn (in millions)</t>
  </si>
  <si>
    <t>Bet</t>
  </si>
  <si>
    <t>Payoff</t>
  </si>
  <si>
    <t>How likely are you to win?</t>
  </si>
  <si>
    <t>C rel</t>
  </si>
  <si>
    <t>C's score</t>
  </si>
  <si>
    <t>C pctile</t>
  </si>
  <si>
    <t>Q6 bottom</t>
  </si>
  <si>
    <t>Q6 top</t>
  </si>
  <si>
    <t>Opp's score</t>
  </si>
  <si>
    <t>Opp pctile</t>
  </si>
  <si>
    <t>Opp range bottom</t>
  </si>
  <si>
    <t>Opp range top</t>
  </si>
  <si>
    <t>Avg score</t>
  </si>
  <si>
    <t>How Confident that you will win</t>
  </si>
  <si>
    <t>Difficulty</t>
  </si>
  <si>
    <t>Penn off</t>
  </si>
  <si>
    <t>Own score</t>
  </si>
  <si>
    <t>Predicted-actual score</t>
  </si>
  <si>
    <t>Own pctile</t>
  </si>
  <si>
    <t>Predicted-actual pctile</t>
  </si>
  <si>
    <t>Champion pctile</t>
  </si>
  <si>
    <t>Win lose</t>
  </si>
  <si>
    <t>Self-opp score</t>
  </si>
  <si>
    <t>C-opp score</t>
  </si>
  <si>
    <t>C no</t>
  </si>
  <si>
    <t>C score</t>
  </si>
  <si>
    <t>Champion score</t>
  </si>
  <si>
    <t>Opp no</t>
  </si>
  <si>
    <t>Opponent score</t>
  </si>
  <si>
    <t>Diff Row</t>
  </si>
  <si>
    <t>Simp Row</t>
  </si>
  <si>
    <t>Row no</t>
  </si>
  <si>
    <t>ChampNo2</t>
  </si>
  <si>
    <t>Own Simp</t>
  </si>
  <si>
    <t>Own Diff</t>
  </si>
  <si>
    <t>Own simp</t>
  </si>
  <si>
    <t>Own diff</t>
  </si>
  <si>
    <t>C-Opponent score diff</t>
  </si>
  <si>
    <t>C-opp average score</t>
  </si>
  <si>
    <t>Simp avg</t>
  </si>
  <si>
    <t>Diff avg</t>
  </si>
  <si>
    <t>Challenge (Difficult/Simple)</t>
  </si>
  <si>
    <t>Champion (Indet/Det/Self)</t>
  </si>
  <si>
    <t>11/4/2002  9:00:00 PM Don's MBA negotiations class</t>
  </si>
  <si>
    <t>11/12/2002  10:00:00 AM Don's undergraduate OB1 class</t>
  </si>
  <si>
    <t>11/21/2002 Josh Furgeson's class</t>
  </si>
  <si>
    <t>Betonself</t>
  </si>
  <si>
    <t>Condno</t>
  </si>
  <si>
    <t>C range</t>
  </si>
  <si>
    <t>O range</t>
  </si>
  <si>
    <t>Indetermined C's number</t>
  </si>
  <si>
    <t>Avg C&amp;O</t>
  </si>
  <si>
    <t>C-O diff</t>
  </si>
  <si>
    <t>C-Avg diff</t>
  </si>
  <si>
    <t>Opp-Avg dif</t>
  </si>
  <si>
    <t>O-A regress</t>
  </si>
  <si>
    <t>O-C range</t>
  </si>
  <si>
    <t>zBet</t>
  </si>
  <si>
    <t>zRel</t>
  </si>
  <si>
    <t>zLikey</t>
  </si>
  <si>
    <t>zCPctile</t>
  </si>
  <si>
    <t>zComp</t>
  </si>
  <si>
    <t>C-O range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</si>
</sst>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mm\-yyyy"/>
    <numFmt numFmtId="166" formatCode="0.0000"/>
    <numFmt numFmtId="167" formatCode="0.00000000"/>
    <numFmt numFmtId="168" formatCode="0.0000000"/>
    <numFmt numFmtId="169" formatCode="0.000000"/>
    <numFmt numFmtId="170" formatCode="0.000"/>
  </numFmts>
  <fonts count="5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0"/>
      <color indexed="8"/>
      <name val="Arial"/>
      <family val="0"/>
    </font>
    <font>
      <sz val="10"/>
      <color indexed="1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2" borderId="2" xfId="0" applyFill="1" applyBorder="1" applyAlignment="1">
      <alignment/>
    </xf>
    <xf numFmtId="0" fontId="1" fillId="0" borderId="0" xfId="0" applyFont="1" applyAlignment="1">
      <alignment/>
    </xf>
    <xf numFmtId="164" fontId="2" fillId="0" borderId="0" xfId="0" applyNumberFormat="1" applyFont="1" applyAlignment="1">
      <alignment/>
    </xf>
    <xf numFmtId="164" fontId="2" fillId="0" borderId="1" xfId="0" applyNumberFormat="1" applyFont="1" applyBorder="1" applyAlignment="1">
      <alignment wrapText="1"/>
    </xf>
    <xf numFmtId="22" fontId="0" fillId="2" borderId="2" xfId="0" applyNumberForma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3" xfId="0" applyFill="1" applyBorder="1" applyAlignment="1">
      <alignment/>
    </xf>
    <xf numFmtId="164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/>
    </xf>
    <xf numFmtId="0" fontId="0" fillId="2" borderId="4" xfId="0" applyFill="1" applyBorder="1" applyAlignment="1">
      <alignment/>
    </xf>
    <xf numFmtId="22" fontId="0" fillId="0" borderId="0" xfId="0" applyNumberFormat="1" applyAlignment="1">
      <alignment/>
    </xf>
    <xf numFmtId="0" fontId="0" fillId="3" borderId="0" xfId="0" applyFill="1" applyBorder="1" applyAlignment="1">
      <alignment/>
    </xf>
    <xf numFmtId="0" fontId="0" fillId="0" borderId="0" xfId="0" applyNumberFormat="1" applyBorder="1" applyAlignment="1">
      <alignment wrapText="1"/>
    </xf>
    <xf numFmtId="0" fontId="0" fillId="2" borderId="2" xfId="0" applyNumberFormat="1" applyFill="1" applyBorder="1" applyAlignment="1">
      <alignment/>
    </xf>
    <xf numFmtId="0" fontId="0" fillId="2" borderId="0" xfId="0" applyNumberFormat="1" applyFill="1" applyBorder="1" applyAlignment="1">
      <alignment/>
    </xf>
    <xf numFmtId="0" fontId="0" fillId="2" borderId="4" xfId="0" applyNumberFormat="1" applyFill="1" applyBorder="1" applyAlignment="1">
      <alignment/>
    </xf>
    <xf numFmtId="0" fontId="0" fillId="0" borderId="0" xfId="0" applyNumberFormat="1" applyAlignment="1">
      <alignment/>
    </xf>
    <xf numFmtId="0" fontId="0" fillId="2" borderId="5" xfId="0" applyNumberFormat="1" applyFill="1" applyBorder="1" applyAlignment="1">
      <alignment/>
    </xf>
    <xf numFmtId="0" fontId="3" fillId="3" borderId="0" xfId="0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0" fillId="2" borderId="0" xfId="0" applyFill="1" applyAlignment="1">
      <alignment/>
    </xf>
    <xf numFmtId="9" fontId="0" fillId="3" borderId="0" xfId="0" applyNumberFormat="1" applyFill="1" applyBorder="1" applyAlignment="1">
      <alignment/>
    </xf>
    <xf numFmtId="0" fontId="4" fillId="3" borderId="0" xfId="0" applyFont="1" applyFill="1" applyBorder="1" applyAlignment="1">
      <alignment/>
    </xf>
    <xf numFmtId="14" fontId="0" fillId="0" borderId="0" xfId="0" applyNumberFormat="1" applyAlignment="1">
      <alignment/>
    </xf>
    <xf numFmtId="0" fontId="0" fillId="3" borderId="0" xfId="0" applyFill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1" xfId="0" applyNumberFormat="1" applyBorder="1" applyAlignment="1">
      <alignment wrapText="1"/>
    </xf>
    <xf numFmtId="170" fontId="0" fillId="0" borderId="1" xfId="0" applyNumberFormat="1" applyBorder="1" applyAlignment="1">
      <alignment wrapText="1"/>
    </xf>
    <xf numFmtId="170" fontId="0" fillId="0" borderId="0" xfId="0" applyNumberFormat="1" applyAlignment="1">
      <alignment/>
    </xf>
    <xf numFmtId="2" fontId="0" fillId="0" borderId="1" xfId="0" applyNumberFormat="1" applyBorder="1" applyAlignment="1">
      <alignment wrapText="1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16"/>
  <sheetViews>
    <sheetView tabSelected="1" zoomScale="75" zoomScaleNormal="75" workbookViewId="0" topLeftCell="K1">
      <pane xSplit="10305" ySplit="1335" topLeftCell="BC159" activePane="bottomLeft" state="split"/>
      <selection pane="topLeft" activeCell="AA2" sqref="AA2:AA216"/>
      <selection pane="topRight" activeCell="BP2" sqref="BP2:BP216"/>
      <selection pane="bottomLeft" activeCell="AA212" sqref="AA212"/>
      <selection pane="bottomRight" activeCell="BP201" sqref="BP201"/>
    </sheetView>
  </sheetViews>
  <sheetFormatPr defaultColWidth="9.140625" defaultRowHeight="12.75"/>
  <cols>
    <col min="1" max="1" width="16.421875" style="0" customWidth="1"/>
    <col min="2" max="3" width="5.00390625" style="22" customWidth="1"/>
    <col min="4" max="4" width="5.00390625" style="0" customWidth="1"/>
    <col min="5" max="5" width="13.7109375" style="0" customWidth="1"/>
    <col min="6" max="6" width="6.140625" style="0" customWidth="1"/>
    <col min="7" max="8" width="5.57421875" style="0" customWidth="1"/>
    <col min="9" max="9" width="8.28125" style="0" customWidth="1"/>
    <col min="10" max="10" width="13.57421875" style="0" customWidth="1"/>
    <col min="11" max="11" width="4.7109375" style="0" customWidth="1"/>
    <col min="12" max="12" width="7.00390625" style="6" customWidth="1"/>
    <col min="13" max="14" width="5.28125" style="0" customWidth="1"/>
    <col min="15" max="15" width="5.57421875" style="0" customWidth="1"/>
    <col min="16" max="16" width="5.140625" style="0" customWidth="1"/>
    <col min="17" max="17" width="6.421875" style="0" customWidth="1"/>
    <col min="18" max="18" width="4.28125" style="0" customWidth="1"/>
    <col min="19" max="19" width="5.57421875" style="22" customWidth="1"/>
    <col min="20" max="20" width="5.7109375" style="0" customWidth="1"/>
    <col min="21" max="23" width="6.7109375" style="0" customWidth="1"/>
    <col min="24" max="24" width="5.7109375" style="22" customWidth="1"/>
    <col min="25" max="25" width="5.7109375" style="0" customWidth="1"/>
    <col min="26" max="27" width="8.421875" style="0" customWidth="1"/>
    <col min="28" max="32" width="5.7109375" style="0" customWidth="1"/>
    <col min="33" max="33" width="7.57421875" style="0" customWidth="1"/>
    <col min="34" max="34" width="3.28125" style="0" customWidth="1"/>
    <col min="36" max="36" width="6.57421875" style="0" customWidth="1"/>
    <col min="37" max="37" width="13.00390625" style="35" customWidth="1"/>
    <col min="38" max="38" width="9.57421875" style="0" customWidth="1"/>
    <col min="39" max="39" width="6.7109375" style="0" customWidth="1"/>
    <col min="40" max="40" width="5.8515625" style="0" customWidth="1"/>
    <col min="41" max="41" width="9.28125" style="0" customWidth="1"/>
    <col min="42" max="42" width="5.57421875" style="5" customWidth="1"/>
    <col min="43" max="43" width="11.8515625" style="35" customWidth="1"/>
    <col min="44" max="44" width="14.421875" style="35" customWidth="1"/>
    <col min="45" max="45" width="6.8515625" style="0" customWidth="1"/>
    <col min="46" max="46" width="10.8515625" style="35" customWidth="1"/>
    <col min="47" max="47" width="7.00390625" style="35" customWidth="1"/>
    <col min="48" max="48" width="6.8515625" style="0" customWidth="1"/>
    <col min="49" max="49" width="9.57421875" style="35" customWidth="1"/>
    <col min="50" max="50" width="6.8515625" style="0" customWidth="1"/>
    <col min="51" max="52" width="5.00390625" style="0" customWidth="1"/>
    <col min="53" max="53" width="6.7109375" style="14" customWidth="1"/>
    <col min="54" max="55" width="7.00390625" style="14" customWidth="1"/>
    <col min="56" max="56" width="6.00390625" style="0" customWidth="1"/>
    <col min="57" max="57" width="5.140625" style="0" customWidth="1"/>
    <col min="58" max="58" width="8.8515625" style="35" customWidth="1"/>
    <col min="59" max="59" width="4.421875" style="37" customWidth="1"/>
    <col min="60" max="60" width="5.28125" style="0" customWidth="1"/>
    <col min="61" max="61" width="4.140625" style="0" customWidth="1"/>
    <col min="62" max="63" width="4.8515625" style="37" customWidth="1"/>
    <col min="64" max="64" width="9.57421875" style="0" customWidth="1"/>
    <col min="65" max="65" width="9.7109375" style="0" customWidth="1"/>
  </cols>
  <sheetData>
    <row r="1" spans="1:70" s="3" customFormat="1" ht="41.25" customHeight="1">
      <c r="A1" s="1" t="s">
        <v>0</v>
      </c>
      <c r="B1" s="18" t="s">
        <v>1</v>
      </c>
      <c r="C1" s="18" t="s">
        <v>2</v>
      </c>
      <c r="D1" s="1" t="s">
        <v>3</v>
      </c>
      <c r="E1" s="1" t="s">
        <v>4</v>
      </c>
      <c r="F1" s="1" t="s">
        <v>54</v>
      </c>
      <c r="G1" s="1" t="s">
        <v>5</v>
      </c>
      <c r="H1" s="1" t="s">
        <v>55</v>
      </c>
      <c r="I1" s="1" t="s">
        <v>6</v>
      </c>
      <c r="J1" s="1" t="s">
        <v>7</v>
      </c>
      <c r="K1" s="1" t="s">
        <v>8</v>
      </c>
      <c r="L1" s="7" t="s">
        <v>9</v>
      </c>
      <c r="M1" s="3" t="s">
        <v>10</v>
      </c>
      <c r="N1" s="3" t="s">
        <v>11</v>
      </c>
      <c r="O1" s="3" t="s">
        <v>12</v>
      </c>
      <c r="P1" s="3" t="s">
        <v>13</v>
      </c>
      <c r="Q1" s="3" t="s">
        <v>14</v>
      </c>
      <c r="R1" s="3" t="s">
        <v>15</v>
      </c>
      <c r="S1" s="33" t="s">
        <v>56</v>
      </c>
      <c r="T1" s="3" t="s">
        <v>16</v>
      </c>
      <c r="U1" s="3" t="s">
        <v>17</v>
      </c>
      <c r="V1" s="3" t="s">
        <v>18</v>
      </c>
      <c r="W1" s="3" t="s">
        <v>19</v>
      </c>
      <c r="X1" s="33" t="s">
        <v>57</v>
      </c>
      <c r="Y1" s="3" t="s">
        <v>20</v>
      </c>
      <c r="Z1" s="3" t="s">
        <v>64</v>
      </c>
      <c r="AA1" s="3" t="s">
        <v>70</v>
      </c>
      <c r="AB1" s="3" t="s">
        <v>21</v>
      </c>
      <c r="AC1" s="3" t="s">
        <v>59</v>
      </c>
      <c r="AD1" s="3" t="s">
        <v>60</v>
      </c>
      <c r="AE1" s="3" t="s">
        <v>61</v>
      </c>
      <c r="AF1" s="3" t="s">
        <v>62</v>
      </c>
      <c r="AG1" s="3" t="s">
        <v>63</v>
      </c>
      <c r="AH1" s="3" t="s">
        <v>58</v>
      </c>
      <c r="AI1" s="3" t="s">
        <v>22</v>
      </c>
      <c r="AJ1" s="3" t="s">
        <v>23</v>
      </c>
      <c r="AK1" s="34" t="s">
        <v>24</v>
      </c>
      <c r="AL1" s="3" t="s">
        <v>25</v>
      </c>
      <c r="AM1" s="3" t="s">
        <v>26</v>
      </c>
      <c r="AN1" s="3" t="s">
        <v>27</v>
      </c>
      <c r="AO1" s="3" t="s">
        <v>28</v>
      </c>
      <c r="AP1" s="2" t="s">
        <v>29</v>
      </c>
      <c r="AQ1" s="34" t="s">
        <v>30</v>
      </c>
      <c r="AR1" s="34" t="s">
        <v>31</v>
      </c>
      <c r="AS1" s="3" t="s">
        <v>32</v>
      </c>
      <c r="AT1" s="34" t="s">
        <v>33</v>
      </c>
      <c r="AU1" s="34" t="s">
        <v>34</v>
      </c>
      <c r="AV1" s="3" t="s">
        <v>35</v>
      </c>
      <c r="AW1" s="34" t="s">
        <v>36</v>
      </c>
      <c r="AX1" s="3" t="s">
        <v>17</v>
      </c>
      <c r="AY1" s="3" t="s">
        <v>37</v>
      </c>
      <c r="AZ1" s="3" t="s">
        <v>38</v>
      </c>
      <c r="BA1" s="13" t="s">
        <v>5</v>
      </c>
      <c r="BB1" s="13" t="s">
        <v>39</v>
      </c>
      <c r="BC1" s="13" t="s">
        <v>40</v>
      </c>
      <c r="BD1" s="3" t="s">
        <v>41</v>
      </c>
      <c r="BE1" s="3" t="s">
        <v>42</v>
      </c>
      <c r="BF1" s="34" t="s">
        <v>43</v>
      </c>
      <c r="BG1" s="36" t="s">
        <v>44</v>
      </c>
      <c r="BH1" s="3" t="s">
        <v>45</v>
      </c>
      <c r="BI1" s="3" t="s">
        <v>46</v>
      </c>
      <c r="BJ1" s="36" t="s">
        <v>47</v>
      </c>
      <c r="BK1" s="36" t="s">
        <v>48</v>
      </c>
      <c r="BL1" s="1" t="s">
        <v>49</v>
      </c>
      <c r="BM1" s="1" t="s">
        <v>50</v>
      </c>
      <c r="BN1" s="3" t="s">
        <v>65</v>
      </c>
      <c r="BO1" s="3" t="s">
        <v>67</v>
      </c>
      <c r="BP1" s="3" t="s">
        <v>66</v>
      </c>
      <c r="BQ1" s="3" t="s">
        <v>68</v>
      </c>
      <c r="BR1" s="3" t="s">
        <v>69</v>
      </c>
    </row>
    <row r="2" spans="1:70" ht="12.75">
      <c r="A2" s="8">
        <v>37558.625</v>
      </c>
      <c r="B2" s="19">
        <v>101</v>
      </c>
      <c r="C2" s="20">
        <v>37</v>
      </c>
      <c r="D2" s="9">
        <v>37</v>
      </c>
      <c r="E2">
        <v>2</v>
      </c>
      <c r="F2">
        <f aca="true" t="shared" si="0" ref="F2:F65">IF(E2=2,1,0)</f>
        <v>1</v>
      </c>
      <c r="G2">
        <v>1</v>
      </c>
      <c r="H2">
        <v>4</v>
      </c>
      <c r="I2" s="32">
        <v>1</v>
      </c>
      <c r="J2" s="32">
        <v>4</v>
      </c>
      <c r="K2" s="32">
        <v>1</v>
      </c>
      <c r="L2" s="11">
        <f aca="true" t="shared" si="1" ref="L2:L65">IF(AP2="Win",(K2*2)+(3-K2),(3-K2))</f>
        <v>2</v>
      </c>
      <c r="M2" s="32">
        <v>25</v>
      </c>
      <c r="N2" s="32">
        <v>3</v>
      </c>
      <c r="O2">
        <v>2</v>
      </c>
      <c r="P2">
        <v>20</v>
      </c>
      <c r="S2" s="22">
        <f aca="true" t="shared" si="2" ref="S2:S62">IF(Q2*R2=0,"",R2-Q2)</f>
      </c>
      <c r="U2">
        <v>30</v>
      </c>
      <c r="X2" s="22">
        <f aca="true" t="shared" si="3" ref="X2:X65">IF(V2*W2=0,"",W2-V2)</f>
      </c>
      <c r="Y2">
        <v>4</v>
      </c>
      <c r="Z2">
        <f>IF(ISNUMBER(X2),X2-S2,"")</f>
      </c>
      <c r="AA2">
        <f>IF(ISNUMBER(X2),S2-X2,"")</f>
      </c>
      <c r="AC2">
        <f aca="true" t="shared" si="4" ref="AC2:AC65">IF(O2*T2=0,"",AVERAGE(O2,T2))</f>
      </c>
      <c r="AD2">
        <f aca="true" t="shared" si="5" ref="AD2:AD65">IF(O2*T2=0,"",O2-T2)</f>
      </c>
      <c r="AE2">
        <f aca="true" t="shared" si="6" ref="AE2:AE65">IF(O2*Y2=0,"",O2-Y2)</f>
        <v>-2</v>
      </c>
      <c r="AF2">
        <f aca="true" t="shared" si="7" ref="AF2:AF65">IF(T2*Y2=0,"",T2-Y2)</f>
      </c>
      <c r="AG2">
        <f aca="true" t="shared" si="8" ref="AG2:AG65">IF(AF2="","",IF(G2=0,AF2,-AF2))</f>
      </c>
      <c r="AI2" t="str">
        <f aca="true" t="shared" si="9" ref="AI2:AI65">IF(BL2=1,"Difficult","Simple")</f>
        <v>Simple</v>
      </c>
      <c r="AJ2">
        <f aca="true" t="shared" si="10" ref="AJ2:AJ65">ABS(J2-12.281054)</f>
        <v>8.281054</v>
      </c>
      <c r="AK2" s="35">
        <f aca="true" t="shared" si="11" ref="AK2:AK65">I2+(IF(ISBLANK(J2),0,(1-(AJ2/(MAX(AJ$1:AJ$65536)+1)))))</f>
        <v>1.8061503202817786</v>
      </c>
      <c r="AL2">
        <f aca="true" t="shared" si="12" ref="AL2:AL65">O2-ROUNDDOWN(AU2,0)</f>
        <v>1</v>
      </c>
      <c r="AM2">
        <f aca="true" t="shared" si="13" ref="AM2:AM65">IF(BL2="Simple",PERCENTRANK(BD$1:BD$65536,AK2),PERCENTRANK(BE$1:BE$65536,AK2))</f>
        <v>0.355</v>
      </c>
      <c r="AN2">
        <f aca="true" t="shared" si="14" ref="AN2:AN65">(P2/100)-AO2</f>
        <v>-0.15499999999999997</v>
      </c>
      <c r="AO2">
        <f aca="true" t="shared" si="15" ref="AO2:AO65">IF(BL2="Simple",PERCENTRANK(BD$1:BD$65536,AU2),PERCENTRANK(BE$1:BE$65536,AU2))</f>
        <v>0.355</v>
      </c>
      <c r="AP2" s="12" t="str">
        <f aca="true" t="shared" si="16" ref="AP2:AP65">IF(AT2&gt;AW2,"Win","Lose")</f>
        <v>Lose</v>
      </c>
      <c r="AQ2" s="35">
        <f aca="true" t="shared" si="17" ref="AQ2:AQ65">AK2-AW2</f>
        <v>-0.013158283446412788</v>
      </c>
      <c r="AR2" s="35">
        <f aca="true" t="shared" si="18" ref="AR2:AR65">AU2-AW2</f>
        <v>-0.013158283446412788</v>
      </c>
      <c r="AS2">
        <f aca="true" ca="1" t="shared" si="19" ref="AS2:AS65">IF(BM2="Self",BB2,ROUNDUP(RAND()*(IF(BL2="Simple",MAX(AZ$1:AZ$65536),MAX(AY$1:AY$65536))),0))</f>
        <v>1</v>
      </c>
      <c r="AT2" s="35">
        <f aca="true" t="shared" si="20" ref="AT2:AT65">LOOKUP(AS2,IF(BL2="Simple",AZ$1:AZ$65536,AY$1:AY$65536),AK$1:AK$65536)</f>
        <v>1.8061503202817786</v>
      </c>
      <c r="AU2" s="35">
        <f aca="true" t="shared" si="21" ref="AU2:AU65">AT2</f>
        <v>1.8061503202817786</v>
      </c>
      <c r="AV2">
        <f aca="true" ca="1" t="shared" si="22" ref="AV2:AV65">ROUNDUP(RAND()*(IF(BL2="Simple",MAX(AZ$1:AZ$65536),MAX(AY$1:AY$65536))),0)</f>
        <v>19</v>
      </c>
      <c r="AW2" s="35">
        <f aca="true" t="shared" si="23" ref="AW2:AW65">LOOKUP(AV2,IF(BL2="Simple",AZ$1:AZ$65536,AY$1:AY$65536),AK$1:AK$65536)</f>
        <v>1.8193086037281914</v>
      </c>
      <c r="AX2">
        <f aca="true" t="shared" si="24" ref="AX2:AX65">IF(BL2="Simple",PERCENTRANK(BD$1:BD$65536,AW2),PERCENTRANK(BE$1:BE$65536,AW2))</f>
        <v>0.373</v>
      </c>
      <c r="AY2">
        <f>IF(BL2="Difficult",1+(MAX(AY$1:AY1)),"")</f>
        <v>1</v>
      </c>
      <c r="AZ2">
        <f>IF(BL2="Simple",1+(MAX(AZ$1:AZ1)),"")</f>
      </c>
      <c r="BA2" s="14">
        <f aca="true" t="shared" si="25" ref="BA2:BA65">IF(BL2="Difficult",1,0)</f>
        <v>1</v>
      </c>
      <c r="BB2" s="14">
        <f aca="true" t="shared" si="26" ref="BB2:BB65">AVERAGE(AY2:AZ2)</f>
        <v>1</v>
      </c>
      <c r="BC2" s="14">
        <v>2</v>
      </c>
      <c r="BD2">
        <f aca="true" t="shared" si="27" ref="BD2:BD65">IF(BL2="Simple",AK2,"")</f>
      </c>
      <c r="BE2">
        <f aca="true" t="shared" si="28" ref="BE2:BE65">IF(BL2="Difficult",AK2,"")</f>
        <v>1.8061503202817786</v>
      </c>
      <c r="BF2" s="35">
        <f aca="true" t="shared" si="29" ref="BF2:BF65">IF(BL2="Simple",I2,"")</f>
      </c>
      <c r="BG2" s="37">
        <f aca="true" t="shared" si="30" ref="BG2:BG65">IF(BL2="Difficult",I2,"")</f>
        <v>1</v>
      </c>
      <c r="BH2">
        <f aca="true" t="shared" si="31" ref="BH2:BH65">O2-T2</f>
        <v>2</v>
      </c>
      <c r="BI2">
        <f aca="true" t="shared" si="32" ref="BI2:BI65">AVERAGE(O2,T2)</f>
        <v>2</v>
      </c>
      <c r="BJ2" s="37">
        <f aca="true" t="shared" si="33" ref="BJ2:BJ65">AVERAGE(BD$1:BD$65536)</f>
        <v>9.208211561413481</v>
      </c>
      <c r="BK2" s="37">
        <f aca="true" t="shared" si="34" ref="BK2:BK65">AVERAGE(BE$1:BE$65536)</f>
        <v>2.346567974824375</v>
      </c>
      <c r="BL2" t="str">
        <f aca="true" t="shared" si="35" ref="BL2:BL65">IF(G2=1,"Difficult","Simple")</f>
        <v>Difficult</v>
      </c>
      <c r="BM2" t="str">
        <f aca="true" t="shared" si="36" ref="BM2:BM65">IF(E2=0,"Indet",IF(E2=1,"Det","Self"))</f>
        <v>Self</v>
      </c>
      <c r="BN2">
        <f>IF(ISNUMBER(K2),(K2-AVERAGE(K:K))/STDEV(K:K),"")</f>
        <v>-0.5566506979063689</v>
      </c>
      <c r="BO2">
        <f>IF(ISNUMBER(M2),(M2-AVERAGE(M:M))/STDEV(M:M),"")</f>
        <v>-0.9355443316035106</v>
      </c>
      <c r="BP2">
        <f>IF(ISNUMBER(N2),(N2-AVERAGE(N:N))/STDEV(N:N),"")</f>
        <v>-1.0516995073329813</v>
      </c>
      <c r="BQ2">
        <f>IF(ISNUMBER(P2),(P2-AVERAGE(P:P))/STDEV(P:P),"")</f>
        <v>-1.503235290089222</v>
      </c>
      <c r="BR2">
        <f>AVERAGE(BN2:BQ2)</f>
        <v>-1.0117824567330207</v>
      </c>
    </row>
    <row r="3" spans="1:70" ht="12.75">
      <c r="A3" s="8">
        <v>37558.625</v>
      </c>
      <c r="B3" s="19">
        <v>102</v>
      </c>
      <c r="C3" s="19">
        <v>8</v>
      </c>
      <c r="D3" s="4">
        <f>AH3</f>
        <v>5</v>
      </c>
      <c r="E3">
        <v>0</v>
      </c>
      <c r="F3">
        <f t="shared" si="0"/>
        <v>0</v>
      </c>
      <c r="G3">
        <v>1</v>
      </c>
      <c r="H3">
        <v>3</v>
      </c>
      <c r="I3" s="4">
        <v>2</v>
      </c>
      <c r="J3" s="4">
        <v>10</v>
      </c>
      <c r="K3" s="4">
        <v>0.25</v>
      </c>
      <c r="L3" s="11">
        <f t="shared" si="1"/>
        <v>2.75</v>
      </c>
      <c r="M3" s="32">
        <v>37</v>
      </c>
      <c r="N3" s="10">
        <v>4</v>
      </c>
      <c r="O3">
        <v>2</v>
      </c>
      <c r="P3">
        <v>50</v>
      </c>
      <c r="S3" s="22">
        <f t="shared" si="2"/>
      </c>
      <c r="U3">
        <v>50</v>
      </c>
      <c r="X3" s="22">
        <f t="shared" si="3"/>
      </c>
      <c r="Y3">
        <v>2</v>
      </c>
      <c r="Z3">
        <f aca="true" t="shared" si="37" ref="Z3:Z66">IF(ISNUMBER(X3),X3-S3,"")</f>
      </c>
      <c r="AA3">
        <f aca="true" t="shared" si="38" ref="AA3:AA66">IF(ISNUMBER(X3),S3-X3,"")</f>
      </c>
      <c r="AC3">
        <f t="shared" si="4"/>
      </c>
      <c r="AD3">
        <f t="shared" si="5"/>
      </c>
      <c r="AE3">
        <f t="shared" si="6"/>
        <v>0</v>
      </c>
      <c r="AF3">
        <f t="shared" si="7"/>
      </c>
      <c r="AG3">
        <f t="shared" si="8"/>
      </c>
      <c r="AH3">
        <v>5</v>
      </c>
      <c r="AI3" t="str">
        <f t="shared" si="9"/>
        <v>Simple</v>
      </c>
      <c r="AJ3">
        <f t="shared" si="10"/>
        <v>2.2810539999999992</v>
      </c>
      <c r="AK3" s="35">
        <f t="shared" si="11"/>
        <v>2.9466032237780397</v>
      </c>
      <c r="AL3">
        <f t="shared" si="12"/>
        <v>0</v>
      </c>
      <c r="AM3">
        <f t="shared" si="13"/>
        <v>0.71</v>
      </c>
      <c r="AN3">
        <f t="shared" si="14"/>
        <v>-0.20999999999999996</v>
      </c>
      <c r="AO3">
        <f t="shared" si="15"/>
        <v>0.71</v>
      </c>
      <c r="AP3" s="12" t="str">
        <f t="shared" si="16"/>
        <v>Lose</v>
      </c>
      <c r="AQ3" s="35">
        <f t="shared" si="17"/>
        <v>-0.7771480597859322</v>
      </c>
      <c r="AR3" s="35">
        <f t="shared" si="18"/>
        <v>-0.7771480597859322</v>
      </c>
      <c r="AS3">
        <f ca="1" t="shared" si="19"/>
        <v>2</v>
      </c>
      <c r="AT3" s="35">
        <f t="shared" si="20"/>
        <v>2.9466032237780397</v>
      </c>
      <c r="AU3" s="35">
        <f t="shared" si="21"/>
        <v>2.9466032237780397</v>
      </c>
      <c r="AV3">
        <f ca="1" t="shared" si="22"/>
        <v>96</v>
      </c>
      <c r="AW3" s="35">
        <f t="shared" si="23"/>
        <v>3.723751283563972</v>
      </c>
      <c r="AX3">
        <f t="shared" si="24"/>
        <v>0.794</v>
      </c>
      <c r="AY3">
        <f>IF(BL3="Difficult",1+(MAX(AY$1:AY2)),"")</f>
        <v>2</v>
      </c>
      <c r="AZ3">
        <f>IF(BL3="Simple",1+(MAX(AZ$1:AZ2)),"")</f>
      </c>
      <c r="BA3" s="14">
        <f t="shared" si="25"/>
        <v>1</v>
      </c>
      <c r="BB3" s="14">
        <f t="shared" si="26"/>
        <v>2</v>
      </c>
      <c r="BC3" s="14">
        <v>2</v>
      </c>
      <c r="BD3">
        <f t="shared" si="27"/>
      </c>
      <c r="BE3">
        <f t="shared" si="28"/>
        <v>2.9466032237780397</v>
      </c>
      <c r="BF3" s="35">
        <f t="shared" si="29"/>
      </c>
      <c r="BG3" s="37">
        <f t="shared" si="30"/>
        <v>2</v>
      </c>
      <c r="BH3">
        <f t="shared" si="31"/>
        <v>2</v>
      </c>
      <c r="BI3">
        <f t="shared" si="32"/>
        <v>2</v>
      </c>
      <c r="BJ3" s="37">
        <f t="shared" si="33"/>
        <v>9.208211561413481</v>
      </c>
      <c r="BK3" s="37">
        <f t="shared" si="34"/>
        <v>2.346567974824375</v>
      </c>
      <c r="BL3" t="str">
        <f t="shared" si="35"/>
        <v>Difficult</v>
      </c>
      <c r="BM3" t="str">
        <f t="shared" si="36"/>
        <v>Indet</v>
      </c>
      <c r="BN3">
        <f aca="true" t="shared" si="39" ref="BN3:BN66">IF(ISNUMBER(K3),(K3-AVERAGE(K$1:K$65536))/STDEV(K$1:K$65536),"")</f>
        <v>-1.2387060991886973</v>
      </c>
      <c r="BO3">
        <f aca="true" t="shared" si="40" ref="BO3:BO66">IF(ISNUMBER(M3),(M3-AVERAGE(M$1:M$65536))/STDEV(M$1:M$65536),"")</f>
        <v>-0.4238143148352909</v>
      </c>
      <c r="BP3">
        <f aca="true" t="shared" si="41" ref="BP3:BP66">IF(ISNUMBER(N3),(N3-AVERAGE(N$1:N$65536))/STDEV(N$1:N$65536),"")</f>
        <v>-0.10650121593245368</v>
      </c>
      <c r="BQ3">
        <f aca="true" t="shared" si="42" ref="BQ3:BQ66">IF(ISNUMBER(P3),(P3-AVERAGE(P$1:P$65536))/STDEV(P$1:P$65536),"")</f>
        <v>0.06734572751544271</v>
      </c>
      <c r="BR3">
        <f aca="true" t="shared" si="43" ref="BR3:BR66">AVERAGE(BN3:BQ3)</f>
        <v>-0.42541897561024977</v>
      </c>
    </row>
    <row r="4" spans="1:70" ht="12.75">
      <c r="A4" s="8">
        <v>37558.625</v>
      </c>
      <c r="B4" s="19">
        <v>103</v>
      </c>
      <c r="C4" s="19">
        <v>46</v>
      </c>
      <c r="D4" s="4">
        <v>25</v>
      </c>
      <c r="E4">
        <v>1</v>
      </c>
      <c r="F4">
        <f t="shared" si="0"/>
        <v>0</v>
      </c>
      <c r="G4">
        <v>0</v>
      </c>
      <c r="H4">
        <v>1</v>
      </c>
      <c r="I4" s="4">
        <v>10</v>
      </c>
      <c r="J4" s="4">
        <v>30</v>
      </c>
      <c r="K4" s="4">
        <v>1.5</v>
      </c>
      <c r="L4" s="11">
        <f t="shared" si="1"/>
        <v>4.5</v>
      </c>
      <c r="M4">
        <v>50</v>
      </c>
      <c r="N4" s="10">
        <v>4</v>
      </c>
      <c r="O4">
        <v>8</v>
      </c>
      <c r="P4">
        <v>50</v>
      </c>
      <c r="S4" s="22">
        <f t="shared" si="2"/>
      </c>
      <c r="U4">
        <v>50</v>
      </c>
      <c r="X4" s="22">
        <f t="shared" si="3"/>
      </c>
      <c r="Y4">
        <v>8</v>
      </c>
      <c r="Z4">
        <f t="shared" si="37"/>
      </c>
      <c r="AA4">
        <f t="shared" si="38"/>
      </c>
      <c r="AC4">
        <f t="shared" si="4"/>
      </c>
      <c r="AD4">
        <f t="shared" si="5"/>
      </c>
      <c r="AE4">
        <f t="shared" si="6"/>
        <v>0</v>
      </c>
      <c r="AF4">
        <f t="shared" si="7"/>
      </c>
      <c r="AG4">
        <f t="shared" si="8"/>
      </c>
      <c r="AI4" t="str">
        <f t="shared" si="9"/>
        <v>Simple</v>
      </c>
      <c r="AJ4">
        <f t="shared" si="10"/>
        <v>17.718946000000003</v>
      </c>
      <c r="AK4" s="35">
        <f t="shared" si="11"/>
        <v>10.585220431234422</v>
      </c>
      <c r="AL4">
        <f t="shared" si="12"/>
        <v>-2</v>
      </c>
      <c r="AM4">
        <f t="shared" si="13"/>
        <v>0.754</v>
      </c>
      <c r="AN4">
        <f t="shared" si="14"/>
        <v>-0.29200000000000004</v>
      </c>
      <c r="AO4">
        <f t="shared" si="15"/>
        <v>0.792</v>
      </c>
      <c r="AP4" s="12" t="str">
        <f t="shared" si="16"/>
        <v>Win</v>
      </c>
      <c r="AQ4" s="35">
        <f t="shared" si="17"/>
        <v>2.755661293703267</v>
      </c>
      <c r="AR4" s="35">
        <f t="shared" si="18"/>
        <v>2.899342085827679</v>
      </c>
      <c r="AS4">
        <f ca="1" t="shared" si="19"/>
        <v>74</v>
      </c>
      <c r="AT4" s="35">
        <f t="shared" si="20"/>
        <v>10.728901223358834</v>
      </c>
      <c r="AU4" s="35">
        <f t="shared" si="21"/>
        <v>10.728901223358834</v>
      </c>
      <c r="AV4">
        <f ca="1" t="shared" si="22"/>
        <v>57</v>
      </c>
      <c r="AW4" s="35">
        <f t="shared" si="23"/>
        <v>7.829559137531155</v>
      </c>
      <c r="AX4">
        <f t="shared" si="24"/>
        <v>0.179</v>
      </c>
      <c r="AY4">
        <f>IF(BL4="Difficult",1+(MAX(AY$1:AY3)),"")</f>
      </c>
      <c r="AZ4">
        <f>IF(BL4="Simple",1+(MAX(AZ$1:AZ3)),"")</f>
        <v>1</v>
      </c>
      <c r="BA4" s="14">
        <f t="shared" si="25"/>
        <v>0</v>
      </c>
      <c r="BB4" s="14">
        <f t="shared" si="26"/>
        <v>1</v>
      </c>
      <c r="BC4" s="14">
        <v>2</v>
      </c>
      <c r="BD4">
        <f t="shared" si="27"/>
        <v>10.585220431234422</v>
      </c>
      <c r="BE4">
        <f t="shared" si="28"/>
      </c>
      <c r="BF4" s="35">
        <f t="shared" si="29"/>
        <v>10</v>
      </c>
      <c r="BG4" s="37">
        <f t="shared" si="30"/>
      </c>
      <c r="BH4">
        <f t="shared" si="31"/>
        <v>8</v>
      </c>
      <c r="BI4">
        <f t="shared" si="32"/>
        <v>8</v>
      </c>
      <c r="BJ4" s="37">
        <f t="shared" si="33"/>
        <v>9.208211561413481</v>
      </c>
      <c r="BK4" s="37">
        <f t="shared" si="34"/>
        <v>2.346567974824375</v>
      </c>
      <c r="BL4" t="str">
        <f t="shared" si="35"/>
        <v>Simple</v>
      </c>
      <c r="BM4" t="str">
        <f t="shared" si="36"/>
        <v>Det</v>
      </c>
      <c r="BN4">
        <f t="shared" si="39"/>
        <v>-0.1019470970514833</v>
      </c>
      <c r="BO4">
        <f t="shared" si="40"/>
        <v>0.13055986999694705</v>
      </c>
      <c r="BP4">
        <f t="shared" si="41"/>
        <v>-0.10650121593245368</v>
      </c>
      <c r="BQ4">
        <f t="shared" si="42"/>
        <v>0.06734572751544271</v>
      </c>
      <c r="BR4">
        <f t="shared" si="43"/>
        <v>-0.0026356788678868065</v>
      </c>
    </row>
    <row r="5" spans="1:70" ht="12.75">
      <c r="A5" s="8">
        <v>37558.625</v>
      </c>
      <c r="B5" s="19">
        <v>104</v>
      </c>
      <c r="C5" s="19">
        <v>48</v>
      </c>
      <c r="D5" s="4">
        <v>48</v>
      </c>
      <c r="E5">
        <v>1</v>
      </c>
      <c r="F5">
        <f t="shared" si="0"/>
        <v>0</v>
      </c>
      <c r="G5">
        <v>0</v>
      </c>
      <c r="H5">
        <v>1</v>
      </c>
      <c r="I5" s="4">
        <v>10</v>
      </c>
      <c r="J5" s="4">
        <v>15</v>
      </c>
      <c r="K5" s="4">
        <v>1.5</v>
      </c>
      <c r="L5" s="11">
        <f t="shared" si="1"/>
        <v>1.5</v>
      </c>
      <c r="M5">
        <v>50</v>
      </c>
      <c r="N5" s="10">
        <v>5</v>
      </c>
      <c r="O5">
        <v>9</v>
      </c>
      <c r="P5">
        <v>50</v>
      </c>
      <c r="S5" s="22">
        <f t="shared" si="2"/>
      </c>
      <c r="U5">
        <v>80</v>
      </c>
      <c r="X5" s="22">
        <f t="shared" si="3"/>
      </c>
      <c r="Y5">
        <v>8</v>
      </c>
      <c r="Z5">
        <f t="shared" si="37"/>
      </c>
      <c r="AA5">
        <f t="shared" si="38"/>
      </c>
      <c r="AC5">
        <f t="shared" si="4"/>
      </c>
      <c r="AD5">
        <f t="shared" si="5"/>
      </c>
      <c r="AE5">
        <f t="shared" si="6"/>
        <v>1</v>
      </c>
      <c r="AF5">
        <f t="shared" si="7"/>
      </c>
      <c r="AG5">
        <f t="shared" si="8"/>
      </c>
      <c r="AI5" t="str">
        <f t="shared" si="9"/>
        <v>Simple</v>
      </c>
      <c r="AJ5">
        <f t="shared" si="10"/>
        <v>2.7189460000000008</v>
      </c>
      <c r="AK5" s="35">
        <f t="shared" si="11"/>
        <v>10.936352689975076</v>
      </c>
      <c r="AL5">
        <f t="shared" si="12"/>
        <v>2</v>
      </c>
      <c r="AM5">
        <f t="shared" si="13"/>
        <v>0.924</v>
      </c>
      <c r="AN5">
        <f t="shared" si="14"/>
        <v>0.406</v>
      </c>
      <c r="AO5">
        <f t="shared" si="15"/>
        <v>0.094</v>
      </c>
      <c r="AP5" s="12" t="str">
        <f t="shared" si="16"/>
        <v>Lose</v>
      </c>
      <c r="AQ5" s="35">
        <f t="shared" si="17"/>
        <v>0.02340881724937738</v>
      </c>
      <c r="AR5" s="35">
        <f t="shared" si="18"/>
        <v>-3.912943872725698</v>
      </c>
      <c r="AS5">
        <f ca="1" t="shared" si="19"/>
        <v>8</v>
      </c>
      <c r="AT5" s="35">
        <f t="shared" si="20"/>
        <v>7</v>
      </c>
      <c r="AU5" s="35">
        <f t="shared" si="21"/>
        <v>7</v>
      </c>
      <c r="AV5">
        <f ca="1" t="shared" si="22"/>
        <v>28</v>
      </c>
      <c r="AW5" s="35">
        <f t="shared" si="23"/>
        <v>10.912943872725698</v>
      </c>
      <c r="AX5">
        <f t="shared" si="24"/>
        <v>0.905</v>
      </c>
      <c r="AY5">
        <f>IF(BL5="Difficult",1+(MAX(AY$1:AY4)),"")</f>
      </c>
      <c r="AZ5">
        <f>IF(BL5="Simple",1+(MAX(AZ$1:AZ4)),"")</f>
        <v>2</v>
      </c>
      <c r="BA5" s="14">
        <f t="shared" si="25"/>
        <v>0</v>
      </c>
      <c r="BB5" s="14">
        <f t="shared" si="26"/>
        <v>2</v>
      </c>
      <c r="BC5" s="14">
        <v>2</v>
      </c>
      <c r="BD5">
        <f t="shared" si="27"/>
        <v>10.936352689975076</v>
      </c>
      <c r="BE5">
        <f t="shared" si="28"/>
      </c>
      <c r="BF5" s="35">
        <f t="shared" si="29"/>
        <v>10</v>
      </c>
      <c r="BG5" s="37">
        <f t="shared" si="30"/>
      </c>
      <c r="BH5">
        <f t="shared" si="31"/>
        <v>9</v>
      </c>
      <c r="BI5">
        <f t="shared" si="32"/>
        <v>9</v>
      </c>
      <c r="BJ5" s="37">
        <f t="shared" si="33"/>
        <v>9.208211561413481</v>
      </c>
      <c r="BK5" s="37">
        <f t="shared" si="34"/>
        <v>2.346567974824375</v>
      </c>
      <c r="BL5" t="str">
        <f t="shared" si="35"/>
        <v>Simple</v>
      </c>
      <c r="BM5" t="str">
        <f t="shared" si="36"/>
        <v>Det</v>
      </c>
      <c r="BN5">
        <f t="shared" si="39"/>
        <v>-0.1019470970514833</v>
      </c>
      <c r="BO5">
        <f t="shared" si="40"/>
        <v>0.13055986999694705</v>
      </c>
      <c r="BP5">
        <f t="shared" si="41"/>
        <v>0.8386970754680739</v>
      </c>
      <c r="BQ5">
        <f t="shared" si="42"/>
        <v>0.06734572751544271</v>
      </c>
      <c r="BR5">
        <f t="shared" si="43"/>
        <v>0.23366389398224507</v>
      </c>
    </row>
    <row r="6" spans="1:70" ht="12.75">
      <c r="A6" s="8">
        <v>37558.625</v>
      </c>
      <c r="B6" s="19">
        <v>105</v>
      </c>
      <c r="C6" s="19">
        <v>27</v>
      </c>
      <c r="D6" s="4">
        <v>27</v>
      </c>
      <c r="E6">
        <v>2</v>
      </c>
      <c r="F6">
        <f t="shared" si="0"/>
        <v>1</v>
      </c>
      <c r="G6">
        <v>1</v>
      </c>
      <c r="H6">
        <v>4</v>
      </c>
      <c r="I6" s="4">
        <v>1</v>
      </c>
      <c r="J6" s="4">
        <v>0.25</v>
      </c>
      <c r="K6" s="4">
        <v>1</v>
      </c>
      <c r="L6" s="11">
        <f t="shared" si="1"/>
        <v>2</v>
      </c>
      <c r="M6" s="32">
        <v>25</v>
      </c>
      <c r="N6" s="9">
        <v>2</v>
      </c>
      <c r="O6">
        <v>0</v>
      </c>
      <c r="P6">
        <v>0</v>
      </c>
      <c r="S6" s="22">
        <f t="shared" si="2"/>
      </c>
      <c r="U6">
        <v>50</v>
      </c>
      <c r="X6" s="22">
        <f t="shared" si="3"/>
      </c>
      <c r="Y6">
        <v>3</v>
      </c>
      <c r="Z6">
        <f t="shared" si="37"/>
      </c>
      <c r="AA6">
        <f t="shared" si="38"/>
      </c>
      <c r="AC6">
        <f t="shared" si="4"/>
      </c>
      <c r="AD6">
        <f t="shared" si="5"/>
      </c>
      <c r="AE6">
        <f t="shared" si="6"/>
      </c>
      <c r="AF6">
        <f t="shared" si="7"/>
      </c>
      <c r="AG6">
        <f t="shared" si="8"/>
      </c>
      <c r="AI6" t="str">
        <f t="shared" si="9"/>
        <v>Simple</v>
      </c>
      <c r="AJ6">
        <f t="shared" si="10"/>
        <v>12.031054</v>
      </c>
      <c r="AK6" s="35">
        <f t="shared" si="11"/>
        <v>1.7183672555966152</v>
      </c>
      <c r="AL6">
        <f t="shared" si="12"/>
        <v>-1</v>
      </c>
      <c r="AM6">
        <f t="shared" si="13"/>
        <v>0.261</v>
      </c>
      <c r="AN6">
        <f t="shared" si="14"/>
        <v>-0.261</v>
      </c>
      <c r="AO6">
        <f t="shared" si="15"/>
        <v>0.261</v>
      </c>
      <c r="AP6" s="12" t="str">
        <f t="shared" si="16"/>
        <v>Lose</v>
      </c>
      <c r="AQ6" s="35">
        <f t="shared" si="17"/>
        <v>-2.1580095164332938</v>
      </c>
      <c r="AR6" s="35">
        <f t="shared" si="18"/>
        <v>-2.1580095164332938</v>
      </c>
      <c r="AS6">
        <f ca="1" t="shared" si="19"/>
        <v>3</v>
      </c>
      <c r="AT6" s="35">
        <f t="shared" si="20"/>
        <v>1.7183672555966152</v>
      </c>
      <c r="AU6" s="35">
        <f t="shared" si="21"/>
        <v>1.7183672555966152</v>
      </c>
      <c r="AV6">
        <f ca="1" t="shared" si="22"/>
        <v>99</v>
      </c>
      <c r="AW6" s="35">
        <f t="shared" si="23"/>
        <v>3.876376772029909</v>
      </c>
      <c r="AX6">
        <f t="shared" si="24"/>
        <v>0.869</v>
      </c>
      <c r="AY6">
        <f>IF(BL6="Difficult",1+(MAX(AY$1:AY5)),"")</f>
        <v>3</v>
      </c>
      <c r="AZ6">
        <f>IF(BL6="Simple",1+(MAX(AZ$1:AZ5)),"")</f>
      </c>
      <c r="BA6" s="14">
        <f t="shared" si="25"/>
        <v>1</v>
      </c>
      <c r="BB6" s="14">
        <f t="shared" si="26"/>
        <v>3</v>
      </c>
      <c r="BC6" s="14">
        <v>2</v>
      </c>
      <c r="BD6">
        <f t="shared" si="27"/>
      </c>
      <c r="BE6">
        <f t="shared" si="28"/>
        <v>1.7183672555966152</v>
      </c>
      <c r="BF6" s="35">
        <f t="shared" si="29"/>
      </c>
      <c r="BG6" s="37">
        <f t="shared" si="30"/>
        <v>1</v>
      </c>
      <c r="BH6">
        <f t="shared" si="31"/>
        <v>0</v>
      </c>
      <c r="BI6">
        <f t="shared" si="32"/>
        <v>0</v>
      </c>
      <c r="BJ6" s="37">
        <f t="shared" si="33"/>
        <v>9.208211561413481</v>
      </c>
      <c r="BK6" s="37">
        <f t="shared" si="34"/>
        <v>2.346567974824375</v>
      </c>
      <c r="BL6" t="str">
        <f t="shared" si="35"/>
        <v>Difficult</v>
      </c>
      <c r="BM6" t="str">
        <f t="shared" si="36"/>
        <v>Self</v>
      </c>
      <c r="BN6">
        <f t="shared" si="39"/>
        <v>-0.5566506979063689</v>
      </c>
      <c r="BO6">
        <f t="shared" si="40"/>
        <v>-0.9355443316035106</v>
      </c>
      <c r="BP6">
        <f t="shared" si="41"/>
        <v>-1.996897798733509</v>
      </c>
      <c r="BQ6">
        <f t="shared" si="42"/>
        <v>-2.5502893018256656</v>
      </c>
      <c r="BR6">
        <f t="shared" si="43"/>
        <v>-1.5098455325172635</v>
      </c>
    </row>
    <row r="7" spans="1:70" ht="12.75">
      <c r="A7" s="8">
        <v>37558.625</v>
      </c>
      <c r="B7" s="19">
        <v>106</v>
      </c>
      <c r="C7" s="19">
        <v>49</v>
      </c>
      <c r="D7" s="4">
        <v>18</v>
      </c>
      <c r="E7">
        <v>1</v>
      </c>
      <c r="F7">
        <f t="shared" si="0"/>
        <v>0</v>
      </c>
      <c r="G7">
        <v>1</v>
      </c>
      <c r="H7">
        <v>3</v>
      </c>
      <c r="I7" s="4">
        <v>1</v>
      </c>
      <c r="J7" s="4">
        <v>13</v>
      </c>
      <c r="K7" s="4">
        <v>3</v>
      </c>
      <c r="L7" s="11">
        <f t="shared" si="1"/>
        <v>6</v>
      </c>
      <c r="M7" s="26">
        <v>25</v>
      </c>
      <c r="N7" s="9">
        <v>5</v>
      </c>
      <c r="O7" s="9">
        <v>6</v>
      </c>
      <c r="P7" s="9">
        <v>50</v>
      </c>
      <c r="Q7" s="9"/>
      <c r="R7" s="9"/>
      <c r="S7" s="22">
        <f t="shared" si="2"/>
      </c>
      <c r="T7" s="9"/>
      <c r="U7" s="9">
        <v>50</v>
      </c>
      <c r="V7" s="9"/>
      <c r="W7" s="9"/>
      <c r="X7" s="22">
        <f t="shared" si="3"/>
      </c>
      <c r="Y7" s="9">
        <v>6</v>
      </c>
      <c r="Z7">
        <f t="shared" si="37"/>
      </c>
      <c r="AA7">
        <f t="shared" si="38"/>
      </c>
      <c r="AB7" s="9"/>
      <c r="AC7">
        <f t="shared" si="4"/>
      </c>
      <c r="AD7">
        <f t="shared" si="5"/>
      </c>
      <c r="AE7">
        <f t="shared" si="6"/>
        <v>0</v>
      </c>
      <c r="AF7">
        <f t="shared" si="7"/>
      </c>
      <c r="AG7">
        <f t="shared" si="8"/>
      </c>
      <c r="AH7" s="9"/>
      <c r="AI7" t="str">
        <f t="shared" si="9"/>
        <v>Simple</v>
      </c>
      <c r="AJ7">
        <f t="shared" si="10"/>
        <v>0.7189460000000008</v>
      </c>
      <c r="AK7" s="35">
        <f t="shared" si="11"/>
        <v>1.9831703244738295</v>
      </c>
      <c r="AL7">
        <f t="shared" si="12"/>
        <v>6</v>
      </c>
      <c r="AM7">
        <f t="shared" si="13"/>
        <v>0.457</v>
      </c>
      <c r="AN7">
        <f t="shared" si="14"/>
        <v>0.34199999999999997</v>
      </c>
      <c r="AO7">
        <f t="shared" si="15"/>
        <v>0.158</v>
      </c>
      <c r="AP7" s="12" t="str">
        <f t="shared" si="16"/>
        <v>Win</v>
      </c>
      <c r="AQ7" s="35">
        <f t="shared" si="17"/>
        <v>1.163861720745638</v>
      </c>
      <c r="AR7" s="35">
        <f t="shared" si="18"/>
        <v>0.11704408624688445</v>
      </c>
      <c r="AS7">
        <f ca="1" t="shared" si="19"/>
        <v>57</v>
      </c>
      <c r="AT7" s="35">
        <f t="shared" si="20"/>
        <v>0.9363526899750757</v>
      </c>
      <c r="AU7" s="35">
        <f t="shared" si="21"/>
        <v>0.9363526899750757</v>
      </c>
      <c r="AV7">
        <f ca="1" t="shared" si="22"/>
        <v>94</v>
      </c>
      <c r="AW7" s="35">
        <f t="shared" si="23"/>
        <v>0.8193086037281913</v>
      </c>
      <c r="AX7">
        <f t="shared" si="24"/>
        <v>0.121</v>
      </c>
      <c r="AY7">
        <f>IF(BL7="Difficult",1+(MAX(AY$1:AY6)),"")</f>
        <v>4</v>
      </c>
      <c r="AZ7">
        <f>IF(BL7="Simple",1+(MAX(AZ$1:AZ6)),"")</f>
      </c>
      <c r="BA7" s="14">
        <f t="shared" si="25"/>
        <v>1</v>
      </c>
      <c r="BB7" s="14">
        <f t="shared" si="26"/>
        <v>4</v>
      </c>
      <c r="BC7" s="14">
        <v>2</v>
      </c>
      <c r="BD7">
        <f t="shared" si="27"/>
      </c>
      <c r="BE7">
        <f t="shared" si="28"/>
        <v>1.9831703244738295</v>
      </c>
      <c r="BF7" s="35">
        <f t="shared" si="29"/>
      </c>
      <c r="BG7" s="37">
        <f t="shared" si="30"/>
        <v>1</v>
      </c>
      <c r="BH7">
        <f t="shared" si="31"/>
        <v>6</v>
      </c>
      <c r="BI7">
        <f t="shared" si="32"/>
        <v>6</v>
      </c>
      <c r="BJ7" s="37">
        <f t="shared" si="33"/>
        <v>9.208211561413481</v>
      </c>
      <c r="BK7" s="37">
        <f t="shared" si="34"/>
        <v>2.346567974824375</v>
      </c>
      <c r="BL7" t="str">
        <f t="shared" si="35"/>
        <v>Difficult</v>
      </c>
      <c r="BM7" t="str">
        <f t="shared" si="36"/>
        <v>Det</v>
      </c>
      <c r="BN7">
        <f t="shared" si="39"/>
        <v>1.2621637055131736</v>
      </c>
      <c r="BO7">
        <f t="shared" si="40"/>
        <v>-0.9355443316035106</v>
      </c>
      <c r="BP7">
        <f t="shared" si="41"/>
        <v>0.8386970754680739</v>
      </c>
      <c r="BQ7">
        <f t="shared" si="42"/>
        <v>0.06734572751544271</v>
      </c>
      <c r="BR7">
        <f t="shared" si="43"/>
        <v>0.30816554422329495</v>
      </c>
    </row>
    <row r="8" spans="1:70" ht="12.75">
      <c r="A8" s="8">
        <v>37558.625</v>
      </c>
      <c r="B8" s="19">
        <v>107</v>
      </c>
      <c r="C8" s="19">
        <v>7</v>
      </c>
      <c r="D8" s="4">
        <v>7</v>
      </c>
      <c r="E8">
        <v>2</v>
      </c>
      <c r="F8">
        <f t="shared" si="0"/>
        <v>1</v>
      </c>
      <c r="G8">
        <v>0</v>
      </c>
      <c r="H8">
        <v>2</v>
      </c>
      <c r="I8" s="4">
        <v>10</v>
      </c>
      <c r="J8" s="4">
        <v>32</v>
      </c>
      <c r="K8" s="4">
        <v>3</v>
      </c>
      <c r="L8" s="11">
        <f t="shared" si="1"/>
        <v>6</v>
      </c>
      <c r="M8" s="9">
        <v>75</v>
      </c>
      <c r="N8" s="9">
        <v>4</v>
      </c>
      <c r="O8" s="9">
        <v>9</v>
      </c>
      <c r="P8" s="9">
        <v>50</v>
      </c>
      <c r="Q8" s="9"/>
      <c r="R8" s="9"/>
      <c r="S8" s="22">
        <f t="shared" si="2"/>
      </c>
      <c r="T8" s="9"/>
      <c r="U8" s="9">
        <v>50</v>
      </c>
      <c r="V8" s="9"/>
      <c r="W8" s="9"/>
      <c r="X8" s="22">
        <f t="shared" si="3"/>
      </c>
      <c r="Y8" s="9">
        <v>8</v>
      </c>
      <c r="Z8">
        <f t="shared" si="37"/>
      </c>
      <c r="AA8">
        <f t="shared" si="38"/>
      </c>
      <c r="AB8" s="9"/>
      <c r="AC8">
        <f t="shared" si="4"/>
      </c>
      <c r="AD8">
        <f t="shared" si="5"/>
      </c>
      <c r="AE8">
        <f t="shared" si="6"/>
        <v>1</v>
      </c>
      <c r="AF8">
        <f t="shared" si="7"/>
      </c>
      <c r="AG8">
        <f t="shared" si="8"/>
      </c>
      <c r="AH8" s="9"/>
      <c r="AI8" t="str">
        <f t="shared" si="9"/>
        <v>Simple</v>
      </c>
      <c r="AJ8">
        <f t="shared" si="10"/>
        <v>19.718946000000003</v>
      </c>
      <c r="AK8" s="35">
        <f t="shared" si="11"/>
        <v>10.538402796735669</v>
      </c>
      <c r="AL8">
        <f t="shared" si="12"/>
        <v>-1</v>
      </c>
      <c r="AM8">
        <f t="shared" si="13"/>
        <v>0.745</v>
      </c>
      <c r="AN8">
        <f t="shared" si="14"/>
        <v>-0.245</v>
      </c>
      <c r="AO8">
        <f t="shared" si="15"/>
        <v>0.745</v>
      </c>
      <c r="AP8" s="12" t="str">
        <f t="shared" si="16"/>
        <v>Win</v>
      </c>
      <c r="AQ8" s="35">
        <f t="shared" si="17"/>
        <v>0.5917995729576297</v>
      </c>
      <c r="AR8" s="35">
        <f t="shared" si="18"/>
        <v>0.5917995729576297</v>
      </c>
      <c r="AS8">
        <f ca="1" t="shared" si="19"/>
        <v>3</v>
      </c>
      <c r="AT8" s="35">
        <f t="shared" si="20"/>
        <v>10.538402796735669</v>
      </c>
      <c r="AU8" s="35">
        <f t="shared" si="21"/>
        <v>10.538402796735669</v>
      </c>
      <c r="AV8">
        <f ca="1" t="shared" si="22"/>
        <v>90</v>
      </c>
      <c r="AW8" s="35">
        <f t="shared" si="23"/>
        <v>9.94660322377804</v>
      </c>
      <c r="AX8">
        <f t="shared" si="24"/>
        <v>0.641</v>
      </c>
      <c r="AY8">
        <f>IF(BL8="Difficult",1+(MAX(AY$1:AY7)),"")</f>
      </c>
      <c r="AZ8">
        <f>IF(BL8="Simple",1+(MAX(AZ$1:AZ7)),"")</f>
        <v>3</v>
      </c>
      <c r="BA8" s="14">
        <f t="shared" si="25"/>
        <v>0</v>
      </c>
      <c r="BB8" s="14">
        <f t="shared" si="26"/>
        <v>3</v>
      </c>
      <c r="BC8" s="14">
        <v>2</v>
      </c>
      <c r="BD8">
        <f t="shared" si="27"/>
        <v>10.538402796735669</v>
      </c>
      <c r="BE8">
        <f t="shared" si="28"/>
      </c>
      <c r="BF8" s="35">
        <f t="shared" si="29"/>
        <v>10</v>
      </c>
      <c r="BG8" s="37">
        <f t="shared" si="30"/>
      </c>
      <c r="BH8">
        <f t="shared" si="31"/>
        <v>9</v>
      </c>
      <c r="BI8">
        <f t="shared" si="32"/>
        <v>9</v>
      </c>
      <c r="BJ8" s="37">
        <f t="shared" si="33"/>
        <v>9.208211561413481</v>
      </c>
      <c r="BK8" s="37">
        <f t="shared" si="34"/>
        <v>2.346567974824375</v>
      </c>
      <c r="BL8" t="str">
        <f t="shared" si="35"/>
        <v>Simple</v>
      </c>
      <c r="BM8" t="str">
        <f t="shared" si="36"/>
        <v>Self</v>
      </c>
      <c r="BN8">
        <f t="shared" si="39"/>
        <v>1.2621637055131736</v>
      </c>
      <c r="BO8">
        <f t="shared" si="40"/>
        <v>1.1966640715974046</v>
      </c>
      <c r="BP8">
        <f t="shared" si="41"/>
        <v>-0.10650121593245368</v>
      </c>
      <c r="BQ8">
        <f t="shared" si="42"/>
        <v>0.06734572751544271</v>
      </c>
      <c r="BR8">
        <f t="shared" si="43"/>
        <v>0.6049180721733917</v>
      </c>
    </row>
    <row r="9" spans="1:70" ht="12.75">
      <c r="A9" s="8">
        <v>37558.625</v>
      </c>
      <c r="B9" s="21">
        <v>108</v>
      </c>
      <c r="C9" s="21">
        <v>24</v>
      </c>
      <c r="D9" s="4">
        <f>AH9</f>
        <v>49</v>
      </c>
      <c r="E9">
        <v>0</v>
      </c>
      <c r="F9">
        <f t="shared" si="0"/>
        <v>0</v>
      </c>
      <c r="G9">
        <v>0</v>
      </c>
      <c r="H9">
        <v>1</v>
      </c>
      <c r="I9" s="15">
        <v>9</v>
      </c>
      <c r="J9" s="15">
        <v>18</v>
      </c>
      <c r="K9" s="15">
        <v>1</v>
      </c>
      <c r="L9" s="11">
        <f t="shared" si="1"/>
        <v>4</v>
      </c>
      <c r="M9" s="15">
        <v>63</v>
      </c>
      <c r="N9" s="9">
        <v>4</v>
      </c>
      <c r="O9" s="9">
        <v>8</v>
      </c>
      <c r="P9" s="9">
        <v>50</v>
      </c>
      <c r="S9" s="22">
        <f t="shared" si="2"/>
      </c>
      <c r="U9">
        <v>50</v>
      </c>
      <c r="X9" s="22">
        <f t="shared" si="3"/>
      </c>
      <c r="Y9">
        <v>9</v>
      </c>
      <c r="Z9">
        <f t="shared" si="37"/>
      </c>
      <c r="AA9">
        <f t="shared" si="38"/>
      </c>
      <c r="AC9">
        <f t="shared" si="4"/>
      </c>
      <c r="AD9">
        <f t="shared" si="5"/>
      </c>
      <c r="AE9">
        <f t="shared" si="6"/>
        <v>-1</v>
      </c>
      <c r="AF9">
        <f t="shared" si="7"/>
      </c>
      <c r="AG9">
        <f t="shared" si="8"/>
      </c>
      <c r="AH9">
        <v>49</v>
      </c>
      <c r="AI9" t="str">
        <f t="shared" si="9"/>
        <v>Simple</v>
      </c>
      <c r="AJ9">
        <f t="shared" si="10"/>
        <v>5.718946000000001</v>
      </c>
      <c r="AK9" s="35">
        <f t="shared" si="11"/>
        <v>9.866126238226945</v>
      </c>
      <c r="AL9">
        <f t="shared" si="12"/>
        <v>-1</v>
      </c>
      <c r="AM9">
        <f t="shared" si="13"/>
        <v>0.575</v>
      </c>
      <c r="AN9">
        <f t="shared" si="14"/>
        <v>0.09499999999999997</v>
      </c>
      <c r="AO9">
        <f t="shared" si="15"/>
        <v>0.405</v>
      </c>
      <c r="AP9" s="12" t="str">
        <f t="shared" si="16"/>
        <v>Win</v>
      </c>
      <c r="AQ9" s="35">
        <f t="shared" si="17"/>
        <v>0.953182365501247</v>
      </c>
      <c r="AR9" s="35">
        <f t="shared" si="18"/>
        <v>0.08705612727430179</v>
      </c>
      <c r="AS9">
        <f ca="1" t="shared" si="19"/>
        <v>52</v>
      </c>
      <c r="AT9" s="35">
        <f t="shared" si="20"/>
        <v>9</v>
      </c>
      <c r="AU9" s="35">
        <f t="shared" si="21"/>
        <v>9</v>
      </c>
      <c r="AV9">
        <f ca="1" t="shared" si="22"/>
        <v>61</v>
      </c>
      <c r="AW9" s="35">
        <f t="shared" si="23"/>
        <v>8.912943872725698</v>
      </c>
      <c r="AX9">
        <f t="shared" si="24"/>
        <v>0.367</v>
      </c>
      <c r="AY9">
        <f>IF(BL9="Difficult",1+(MAX(AY$1:AY8)),"")</f>
      </c>
      <c r="AZ9">
        <f>IF(BL9="Simple",1+(MAX(AZ$1:AZ8)),"")</f>
        <v>4</v>
      </c>
      <c r="BA9" s="14">
        <f t="shared" si="25"/>
        <v>0</v>
      </c>
      <c r="BB9" s="14">
        <f t="shared" si="26"/>
        <v>4</v>
      </c>
      <c r="BC9" s="14">
        <v>2</v>
      </c>
      <c r="BD9">
        <f t="shared" si="27"/>
        <v>9.866126238226945</v>
      </c>
      <c r="BE9">
        <f t="shared" si="28"/>
      </c>
      <c r="BF9" s="35">
        <f t="shared" si="29"/>
        <v>9</v>
      </c>
      <c r="BG9" s="37">
        <f t="shared" si="30"/>
      </c>
      <c r="BH9">
        <f t="shared" si="31"/>
        <v>8</v>
      </c>
      <c r="BI9">
        <f t="shared" si="32"/>
        <v>8</v>
      </c>
      <c r="BJ9" s="37">
        <f t="shared" si="33"/>
        <v>9.208211561413481</v>
      </c>
      <c r="BK9" s="37">
        <f t="shared" si="34"/>
        <v>2.346567974824375</v>
      </c>
      <c r="BL9" t="str">
        <f t="shared" si="35"/>
        <v>Simple</v>
      </c>
      <c r="BM9" t="str">
        <f t="shared" si="36"/>
        <v>Indet</v>
      </c>
      <c r="BN9">
        <f t="shared" si="39"/>
        <v>-0.5566506979063689</v>
      </c>
      <c r="BO9">
        <f t="shared" si="40"/>
        <v>0.684934054829185</v>
      </c>
      <c r="BP9">
        <f t="shared" si="41"/>
        <v>-0.10650121593245368</v>
      </c>
      <c r="BQ9">
        <f t="shared" si="42"/>
        <v>0.06734572751544271</v>
      </c>
      <c r="BR9">
        <f t="shared" si="43"/>
        <v>0.022281967126451287</v>
      </c>
    </row>
    <row r="10" spans="1:70" ht="12.75">
      <c r="A10" s="16" t="s">
        <v>51</v>
      </c>
      <c r="B10" s="21">
        <v>109</v>
      </c>
      <c r="C10" s="21">
        <v>21</v>
      </c>
      <c r="D10" s="15">
        <v>19</v>
      </c>
      <c r="E10">
        <v>0</v>
      </c>
      <c r="F10">
        <f t="shared" si="0"/>
        <v>0</v>
      </c>
      <c r="G10">
        <v>0</v>
      </c>
      <c r="H10">
        <v>1</v>
      </c>
      <c r="I10" s="15">
        <v>6</v>
      </c>
      <c r="J10" s="15">
        <v>5.2</v>
      </c>
      <c r="K10" s="15">
        <v>3</v>
      </c>
      <c r="L10" s="11">
        <f t="shared" si="1"/>
        <v>6</v>
      </c>
      <c r="M10" s="10">
        <v>50</v>
      </c>
      <c r="N10" s="9">
        <v>5</v>
      </c>
      <c r="O10" s="9">
        <v>7</v>
      </c>
      <c r="P10" s="9">
        <v>60</v>
      </c>
      <c r="Q10" s="9">
        <v>4</v>
      </c>
      <c r="R10" s="9">
        <v>9</v>
      </c>
      <c r="S10" s="22">
        <f t="shared" si="2"/>
        <v>5</v>
      </c>
      <c r="T10" s="9">
        <v>6</v>
      </c>
      <c r="U10" s="9">
        <v>40</v>
      </c>
      <c r="V10" s="9">
        <v>4</v>
      </c>
      <c r="W10" s="9">
        <v>9</v>
      </c>
      <c r="X10" s="22">
        <f t="shared" si="3"/>
        <v>5</v>
      </c>
      <c r="Y10" s="9">
        <v>6</v>
      </c>
      <c r="Z10">
        <f t="shared" si="37"/>
        <v>0</v>
      </c>
      <c r="AA10">
        <f t="shared" si="38"/>
        <v>0</v>
      </c>
      <c r="AB10" s="9"/>
      <c r="AC10">
        <f t="shared" si="4"/>
        <v>6.5</v>
      </c>
      <c r="AD10">
        <f t="shared" si="5"/>
        <v>1</v>
      </c>
      <c r="AE10">
        <f t="shared" si="6"/>
        <v>1</v>
      </c>
      <c r="AF10">
        <f t="shared" si="7"/>
        <v>0</v>
      </c>
      <c r="AG10">
        <f t="shared" si="8"/>
        <v>0</v>
      </c>
      <c r="AH10" s="9">
        <v>19</v>
      </c>
      <c r="AI10" t="str">
        <f t="shared" si="9"/>
        <v>Simple</v>
      </c>
      <c r="AJ10">
        <f t="shared" si="10"/>
        <v>7.081053999999999</v>
      </c>
      <c r="AK10" s="35">
        <f t="shared" si="11"/>
        <v>6.8342409009810305</v>
      </c>
      <c r="AL10">
        <f t="shared" si="12"/>
        <v>-2</v>
      </c>
      <c r="AM10">
        <f t="shared" si="13"/>
        <v>0.075</v>
      </c>
      <c r="AN10">
        <f t="shared" si="14"/>
        <v>-0.06900000000000006</v>
      </c>
      <c r="AO10">
        <f t="shared" si="15"/>
        <v>0.669</v>
      </c>
      <c r="AP10" s="12" t="str">
        <f t="shared" si="16"/>
        <v>Win</v>
      </c>
      <c r="AQ10" s="35">
        <f t="shared" si="17"/>
        <v>-3.053840279673568</v>
      </c>
      <c r="AR10" s="35">
        <f t="shared" si="18"/>
        <v>0.08193086037281816</v>
      </c>
      <c r="AS10">
        <f ca="1" t="shared" si="19"/>
        <v>85</v>
      </c>
      <c r="AT10" s="35">
        <f t="shared" si="20"/>
        <v>9.970012041027417</v>
      </c>
      <c r="AU10" s="35">
        <f t="shared" si="21"/>
        <v>9.970012041027417</v>
      </c>
      <c r="AV10">
        <f ca="1" t="shared" si="22"/>
        <v>87</v>
      </c>
      <c r="AW10" s="35">
        <f t="shared" si="23"/>
        <v>9.888081180654599</v>
      </c>
      <c r="AX10">
        <f t="shared" si="24"/>
        <v>0.594</v>
      </c>
      <c r="AY10">
        <f>IF(BL10="Difficult",1+(MAX(AY$1:AY9)),"")</f>
      </c>
      <c r="AZ10">
        <f>IF(BL10="Simple",1+(MAX(AZ$1:AZ9)),"")</f>
        <v>5</v>
      </c>
      <c r="BA10" s="14">
        <f t="shared" si="25"/>
        <v>0</v>
      </c>
      <c r="BB10" s="14">
        <f t="shared" si="26"/>
        <v>5</v>
      </c>
      <c r="BC10" s="14">
        <v>2</v>
      </c>
      <c r="BD10">
        <f t="shared" si="27"/>
        <v>6.8342409009810305</v>
      </c>
      <c r="BE10">
        <f t="shared" si="28"/>
      </c>
      <c r="BF10" s="35">
        <f t="shared" si="29"/>
        <v>6</v>
      </c>
      <c r="BG10" s="37">
        <f t="shared" si="30"/>
      </c>
      <c r="BH10">
        <f t="shared" si="31"/>
        <v>1</v>
      </c>
      <c r="BI10">
        <f t="shared" si="32"/>
        <v>6.5</v>
      </c>
      <c r="BJ10" s="37">
        <f t="shared" si="33"/>
        <v>9.208211561413481</v>
      </c>
      <c r="BK10" s="37">
        <f t="shared" si="34"/>
        <v>2.346567974824375</v>
      </c>
      <c r="BL10" t="str">
        <f t="shared" si="35"/>
        <v>Simple</v>
      </c>
      <c r="BM10" t="str">
        <f t="shared" si="36"/>
        <v>Indet</v>
      </c>
      <c r="BN10">
        <f t="shared" si="39"/>
        <v>1.2621637055131736</v>
      </c>
      <c r="BO10">
        <f t="shared" si="40"/>
        <v>0.13055986999694705</v>
      </c>
      <c r="BP10">
        <f t="shared" si="41"/>
        <v>0.8386970754680739</v>
      </c>
      <c r="BQ10">
        <f t="shared" si="42"/>
        <v>0.5908727333836643</v>
      </c>
      <c r="BR10">
        <f t="shared" si="43"/>
        <v>0.7055733460904647</v>
      </c>
    </row>
    <row r="11" spans="1:70" ht="12.75">
      <c r="A11" s="16" t="s">
        <v>51</v>
      </c>
      <c r="B11" s="22">
        <v>110</v>
      </c>
      <c r="C11" s="21">
        <v>41</v>
      </c>
      <c r="D11" s="15">
        <v>33</v>
      </c>
      <c r="E11">
        <v>1</v>
      </c>
      <c r="F11">
        <f t="shared" si="0"/>
        <v>0</v>
      </c>
      <c r="G11">
        <v>1</v>
      </c>
      <c r="H11">
        <v>3</v>
      </c>
      <c r="I11" s="15">
        <v>1</v>
      </c>
      <c r="J11" s="15">
        <v>50</v>
      </c>
      <c r="K11" s="15">
        <v>3</v>
      </c>
      <c r="L11" s="11">
        <f t="shared" si="1"/>
        <v>6</v>
      </c>
      <c r="M11" s="10">
        <v>30</v>
      </c>
      <c r="N11" s="9">
        <v>4</v>
      </c>
      <c r="O11" s="9">
        <v>3</v>
      </c>
      <c r="P11" s="9">
        <v>50</v>
      </c>
      <c r="Q11" s="9">
        <v>1</v>
      </c>
      <c r="R11" s="9">
        <v>5</v>
      </c>
      <c r="S11" s="22">
        <f t="shared" si="2"/>
        <v>4</v>
      </c>
      <c r="T11" s="9">
        <v>4</v>
      </c>
      <c r="U11" s="9">
        <v>50</v>
      </c>
      <c r="V11" s="9">
        <v>1</v>
      </c>
      <c r="W11" s="9">
        <v>5</v>
      </c>
      <c r="X11" s="22">
        <f t="shared" si="3"/>
        <v>4</v>
      </c>
      <c r="Y11" s="9">
        <v>4</v>
      </c>
      <c r="Z11">
        <f t="shared" si="37"/>
        <v>0</v>
      </c>
      <c r="AA11">
        <f t="shared" si="38"/>
        <v>0</v>
      </c>
      <c r="AB11" s="9"/>
      <c r="AC11">
        <f t="shared" si="4"/>
        <v>3.5</v>
      </c>
      <c r="AD11">
        <f t="shared" si="5"/>
        <v>-1</v>
      </c>
      <c r="AE11">
        <f t="shared" si="6"/>
        <v>-1</v>
      </c>
      <c r="AF11">
        <f t="shared" si="7"/>
        <v>0</v>
      </c>
      <c r="AG11">
        <f t="shared" si="8"/>
        <v>0</v>
      </c>
      <c r="AI11" t="str">
        <f t="shared" si="9"/>
        <v>Simple</v>
      </c>
      <c r="AJ11">
        <f t="shared" si="10"/>
        <v>37.718946</v>
      </c>
      <c r="AK11" s="35">
        <f t="shared" si="11"/>
        <v>1.1170440862468844</v>
      </c>
      <c r="AL11">
        <f t="shared" si="12"/>
        <v>3</v>
      </c>
      <c r="AM11">
        <f t="shared" si="13"/>
        <v>0.224</v>
      </c>
      <c r="AN11">
        <f t="shared" si="14"/>
        <v>0.426</v>
      </c>
      <c r="AO11">
        <f t="shared" si="15"/>
        <v>0.074</v>
      </c>
      <c r="AP11" s="12" t="str">
        <f t="shared" si="16"/>
        <v>Win</v>
      </c>
      <c r="AQ11" s="35">
        <f t="shared" si="17"/>
        <v>0.40359268227263845</v>
      </c>
      <c r="AR11" s="35">
        <f t="shared" si="18"/>
        <v>0.018961141971995277</v>
      </c>
      <c r="AS11">
        <f ca="1" t="shared" si="19"/>
        <v>60</v>
      </c>
      <c r="AT11" s="35">
        <f t="shared" si="20"/>
        <v>0.7324125459462413</v>
      </c>
      <c r="AU11" s="35">
        <f t="shared" si="21"/>
        <v>0.7324125459462413</v>
      </c>
      <c r="AV11">
        <f ca="1" t="shared" si="22"/>
        <v>26</v>
      </c>
      <c r="AW11" s="35">
        <f t="shared" si="23"/>
        <v>0.713451403974246</v>
      </c>
      <c r="AX11">
        <f t="shared" si="24"/>
        <v>0.018</v>
      </c>
      <c r="AY11">
        <f>IF(BL11="Difficult",1+(MAX(AY$1:AY10)),"")</f>
        <v>5</v>
      </c>
      <c r="AZ11">
        <f>IF(BL11="Simple",1+(MAX(AZ$1:AZ10)),"")</f>
      </c>
      <c r="BA11" s="14">
        <f t="shared" si="25"/>
        <v>1</v>
      </c>
      <c r="BB11" s="14">
        <f t="shared" si="26"/>
        <v>5</v>
      </c>
      <c r="BC11" s="14">
        <v>2</v>
      </c>
      <c r="BD11">
        <f t="shared" si="27"/>
      </c>
      <c r="BE11">
        <f t="shared" si="28"/>
        <v>1.1170440862468844</v>
      </c>
      <c r="BF11" s="35">
        <f t="shared" si="29"/>
      </c>
      <c r="BG11" s="37">
        <f t="shared" si="30"/>
        <v>1</v>
      </c>
      <c r="BH11">
        <f t="shared" si="31"/>
        <v>-1</v>
      </c>
      <c r="BI11">
        <f t="shared" si="32"/>
        <v>3.5</v>
      </c>
      <c r="BJ11" s="37">
        <f t="shared" si="33"/>
        <v>9.208211561413481</v>
      </c>
      <c r="BK11" s="37">
        <f t="shared" si="34"/>
        <v>2.346567974824375</v>
      </c>
      <c r="BL11" t="str">
        <f t="shared" si="35"/>
        <v>Difficult</v>
      </c>
      <c r="BM11" t="str">
        <f t="shared" si="36"/>
        <v>Det</v>
      </c>
      <c r="BN11">
        <f t="shared" si="39"/>
        <v>1.2621637055131736</v>
      </c>
      <c r="BO11">
        <f t="shared" si="40"/>
        <v>-0.722323491283419</v>
      </c>
      <c r="BP11">
        <f t="shared" si="41"/>
        <v>-0.10650121593245368</v>
      </c>
      <c r="BQ11">
        <f t="shared" si="42"/>
        <v>0.06734572751544271</v>
      </c>
      <c r="BR11">
        <f t="shared" si="43"/>
        <v>0.1251711814531859</v>
      </c>
    </row>
    <row r="12" spans="1:70" ht="12.75">
      <c r="A12" s="16" t="s">
        <v>51</v>
      </c>
      <c r="B12" s="23">
        <v>111</v>
      </c>
      <c r="C12" s="21">
        <v>5</v>
      </c>
      <c r="D12" s="15">
        <v>5</v>
      </c>
      <c r="E12">
        <v>2</v>
      </c>
      <c r="F12">
        <f t="shared" si="0"/>
        <v>1</v>
      </c>
      <c r="G12">
        <v>1</v>
      </c>
      <c r="H12">
        <v>4</v>
      </c>
      <c r="I12" s="15">
        <v>3</v>
      </c>
      <c r="J12" s="15">
        <v>8</v>
      </c>
      <c r="K12" s="15">
        <v>0</v>
      </c>
      <c r="L12" s="11">
        <f t="shared" si="1"/>
        <v>3</v>
      </c>
      <c r="M12" s="10">
        <v>50</v>
      </c>
      <c r="N12" s="9">
        <v>3</v>
      </c>
      <c r="O12" s="9">
        <v>3</v>
      </c>
      <c r="P12" s="9">
        <v>50</v>
      </c>
      <c r="Q12" s="9">
        <v>3</v>
      </c>
      <c r="R12" s="9">
        <v>5</v>
      </c>
      <c r="S12" s="22">
        <f t="shared" si="2"/>
        <v>2</v>
      </c>
      <c r="T12" s="9">
        <v>3</v>
      </c>
      <c r="U12" s="9">
        <v>50</v>
      </c>
      <c r="V12" s="9">
        <v>3</v>
      </c>
      <c r="W12" s="9">
        <v>5</v>
      </c>
      <c r="X12" s="22">
        <f t="shared" si="3"/>
        <v>2</v>
      </c>
      <c r="Y12" s="9">
        <v>3</v>
      </c>
      <c r="Z12">
        <f t="shared" si="37"/>
        <v>0</v>
      </c>
      <c r="AA12">
        <f t="shared" si="38"/>
        <v>0</v>
      </c>
      <c r="AB12" s="9"/>
      <c r="AC12">
        <f t="shared" si="4"/>
        <v>3</v>
      </c>
      <c r="AD12">
        <f t="shared" si="5"/>
        <v>0</v>
      </c>
      <c r="AE12">
        <f t="shared" si="6"/>
        <v>0</v>
      </c>
      <c r="AF12">
        <f t="shared" si="7"/>
        <v>0</v>
      </c>
      <c r="AG12">
        <f t="shared" si="8"/>
        <v>0</v>
      </c>
      <c r="AI12" t="str">
        <f t="shared" si="9"/>
        <v>Simple</v>
      </c>
      <c r="AJ12">
        <f t="shared" si="10"/>
        <v>4.281053999999999</v>
      </c>
      <c r="AK12" s="35">
        <f t="shared" si="11"/>
        <v>3.8997855892792863</v>
      </c>
      <c r="AL12">
        <f t="shared" si="12"/>
        <v>0</v>
      </c>
      <c r="AM12">
        <f t="shared" si="13"/>
        <v>0.878</v>
      </c>
      <c r="AN12">
        <f t="shared" si="14"/>
        <v>-0.378</v>
      </c>
      <c r="AO12">
        <f t="shared" si="15"/>
        <v>0.878</v>
      </c>
      <c r="AP12" s="12" t="str">
        <f t="shared" si="16"/>
        <v>Win</v>
      </c>
      <c r="AQ12" s="35">
        <f t="shared" si="17"/>
        <v>2.1170440862468847</v>
      </c>
      <c r="AR12" s="35">
        <f t="shared" si="18"/>
        <v>2.1170440862468847</v>
      </c>
      <c r="AS12">
        <f ca="1" t="shared" si="19"/>
        <v>6</v>
      </c>
      <c r="AT12" s="35">
        <f t="shared" si="20"/>
        <v>3.8997855892792863</v>
      </c>
      <c r="AU12" s="35">
        <f t="shared" si="21"/>
        <v>3.8997855892792863</v>
      </c>
      <c r="AV12">
        <f ca="1" t="shared" si="22"/>
        <v>15</v>
      </c>
      <c r="AW12" s="35">
        <f t="shared" si="23"/>
        <v>1.7827415030324016</v>
      </c>
      <c r="AX12">
        <f t="shared" si="24"/>
        <v>0.327</v>
      </c>
      <c r="AY12">
        <f>IF(BL12="Difficult",1+(MAX(AY$1:AY11)),"")</f>
        <v>6</v>
      </c>
      <c r="AZ12">
        <f>IF(BL12="Simple",1+(MAX(AZ$1:AZ11)),"")</f>
      </c>
      <c r="BA12" s="14">
        <f t="shared" si="25"/>
        <v>1</v>
      </c>
      <c r="BB12" s="14">
        <f t="shared" si="26"/>
        <v>6</v>
      </c>
      <c r="BC12" s="14">
        <v>2</v>
      </c>
      <c r="BD12">
        <f t="shared" si="27"/>
      </c>
      <c r="BE12">
        <f t="shared" si="28"/>
        <v>3.8997855892792863</v>
      </c>
      <c r="BF12" s="35">
        <f t="shared" si="29"/>
      </c>
      <c r="BG12" s="37">
        <f t="shared" si="30"/>
        <v>3</v>
      </c>
      <c r="BH12">
        <f t="shared" si="31"/>
        <v>0</v>
      </c>
      <c r="BI12">
        <f t="shared" si="32"/>
        <v>3</v>
      </c>
      <c r="BJ12" s="37">
        <f t="shared" si="33"/>
        <v>9.208211561413481</v>
      </c>
      <c r="BK12" s="37">
        <f t="shared" si="34"/>
        <v>2.346567974824375</v>
      </c>
      <c r="BL12" t="str">
        <f t="shared" si="35"/>
        <v>Difficult</v>
      </c>
      <c r="BM12" t="str">
        <f t="shared" si="36"/>
        <v>Self</v>
      </c>
      <c r="BN12">
        <f t="shared" si="39"/>
        <v>-1.4660578996161402</v>
      </c>
      <c r="BO12">
        <f t="shared" si="40"/>
        <v>0.13055986999694705</v>
      </c>
      <c r="BP12">
        <f t="shared" si="41"/>
        <v>-1.0516995073329813</v>
      </c>
      <c r="BQ12">
        <f t="shared" si="42"/>
        <v>0.06734572751544271</v>
      </c>
      <c r="BR12">
        <f t="shared" si="43"/>
        <v>-0.579962952359183</v>
      </c>
    </row>
    <row r="13" spans="1:70" ht="12.75">
      <c r="A13" s="16" t="s">
        <v>51</v>
      </c>
      <c r="B13" s="23">
        <v>112</v>
      </c>
      <c r="C13" s="21">
        <v>9</v>
      </c>
      <c r="D13" s="15">
        <v>17</v>
      </c>
      <c r="E13">
        <v>0</v>
      </c>
      <c r="F13">
        <f t="shared" si="0"/>
        <v>0</v>
      </c>
      <c r="G13">
        <v>1</v>
      </c>
      <c r="H13">
        <v>3</v>
      </c>
      <c r="I13" s="15">
        <v>1</v>
      </c>
      <c r="J13" s="15">
        <v>30</v>
      </c>
      <c r="K13" s="15">
        <v>0</v>
      </c>
      <c r="L13" s="11">
        <f t="shared" si="1"/>
        <v>3</v>
      </c>
      <c r="M13" s="10">
        <v>0</v>
      </c>
      <c r="N13" s="9">
        <v>4</v>
      </c>
      <c r="O13" s="9">
        <v>5</v>
      </c>
      <c r="P13" s="9">
        <v>50</v>
      </c>
      <c r="Q13" s="9">
        <v>4</v>
      </c>
      <c r="R13" s="9">
        <v>6</v>
      </c>
      <c r="S13" s="22">
        <f t="shared" si="2"/>
        <v>2</v>
      </c>
      <c r="T13" s="9">
        <v>5</v>
      </c>
      <c r="U13" s="9">
        <v>50</v>
      </c>
      <c r="V13" s="9">
        <v>4</v>
      </c>
      <c r="W13" s="9">
        <v>6</v>
      </c>
      <c r="X13" s="22">
        <f t="shared" si="3"/>
        <v>2</v>
      </c>
      <c r="Y13" s="9">
        <v>5</v>
      </c>
      <c r="Z13">
        <f t="shared" si="37"/>
        <v>0</v>
      </c>
      <c r="AA13">
        <f t="shared" si="38"/>
        <v>0</v>
      </c>
      <c r="AB13" s="9"/>
      <c r="AC13">
        <f t="shared" si="4"/>
        <v>5</v>
      </c>
      <c r="AD13">
        <f t="shared" si="5"/>
        <v>0</v>
      </c>
      <c r="AE13">
        <f t="shared" si="6"/>
        <v>0</v>
      </c>
      <c r="AF13">
        <f t="shared" si="7"/>
        <v>0</v>
      </c>
      <c r="AG13">
        <f t="shared" si="8"/>
        <v>0</v>
      </c>
      <c r="AH13" s="9">
        <v>17</v>
      </c>
      <c r="AI13" t="str">
        <f t="shared" si="9"/>
        <v>Simple</v>
      </c>
      <c r="AJ13">
        <f t="shared" si="10"/>
        <v>17.718946000000003</v>
      </c>
      <c r="AK13" s="35">
        <f t="shared" si="11"/>
        <v>1.5852204312344222</v>
      </c>
      <c r="AL13">
        <f t="shared" si="12"/>
        <v>4</v>
      </c>
      <c r="AM13">
        <f t="shared" si="13"/>
        <v>0.242</v>
      </c>
      <c r="AN13">
        <f t="shared" si="14"/>
        <v>0.04299999999999998</v>
      </c>
      <c r="AO13">
        <f t="shared" si="15"/>
        <v>0.457</v>
      </c>
      <c r="AP13" s="12" t="str">
        <f t="shared" si="16"/>
        <v>Lose</v>
      </c>
      <c r="AQ13" s="35">
        <f t="shared" si="17"/>
        <v>-1.2443387062967333</v>
      </c>
      <c r="AR13" s="35">
        <f t="shared" si="18"/>
        <v>-0.846388813057326</v>
      </c>
      <c r="AS13">
        <f ca="1" t="shared" si="19"/>
        <v>4</v>
      </c>
      <c r="AT13" s="35">
        <f t="shared" si="20"/>
        <v>1.9831703244738295</v>
      </c>
      <c r="AU13" s="35">
        <f t="shared" si="21"/>
        <v>1.9831703244738295</v>
      </c>
      <c r="AV13">
        <f ca="1" t="shared" si="22"/>
        <v>55</v>
      </c>
      <c r="AW13" s="35">
        <f t="shared" si="23"/>
        <v>2.8295591375311555</v>
      </c>
      <c r="AX13">
        <f t="shared" si="24"/>
        <v>0.644</v>
      </c>
      <c r="AY13">
        <f>IF(BL13="Difficult",1+(MAX(AY$1:AY12)),"")</f>
        <v>7</v>
      </c>
      <c r="AZ13">
        <f>IF(BL13="Simple",1+(MAX(AZ$1:AZ12)),"")</f>
      </c>
      <c r="BA13" s="14">
        <f t="shared" si="25"/>
        <v>1</v>
      </c>
      <c r="BB13" s="14">
        <f t="shared" si="26"/>
        <v>7</v>
      </c>
      <c r="BC13" s="14">
        <v>2</v>
      </c>
      <c r="BD13">
        <f t="shared" si="27"/>
      </c>
      <c r="BE13">
        <f t="shared" si="28"/>
        <v>1.5852204312344222</v>
      </c>
      <c r="BF13" s="35">
        <f t="shared" si="29"/>
      </c>
      <c r="BG13" s="37">
        <f t="shared" si="30"/>
        <v>1</v>
      </c>
      <c r="BH13">
        <f t="shared" si="31"/>
        <v>0</v>
      </c>
      <c r="BI13">
        <f t="shared" si="32"/>
        <v>5</v>
      </c>
      <c r="BJ13" s="37">
        <f t="shared" si="33"/>
        <v>9.208211561413481</v>
      </c>
      <c r="BK13" s="37">
        <f t="shared" si="34"/>
        <v>2.346567974824375</v>
      </c>
      <c r="BL13" t="str">
        <f t="shared" si="35"/>
        <v>Difficult</v>
      </c>
      <c r="BM13" t="str">
        <f t="shared" si="36"/>
        <v>Indet</v>
      </c>
      <c r="BN13">
        <f t="shared" si="39"/>
        <v>-1.4660578996161402</v>
      </c>
      <c r="BO13">
        <f t="shared" si="40"/>
        <v>-2.0016485332039684</v>
      </c>
      <c r="BP13">
        <f t="shared" si="41"/>
        <v>-0.10650121593245368</v>
      </c>
      <c r="BQ13">
        <f t="shared" si="42"/>
        <v>0.06734572751544271</v>
      </c>
      <c r="BR13">
        <f t="shared" si="43"/>
        <v>-0.8767154803092799</v>
      </c>
    </row>
    <row r="14" spans="1:70" ht="12.75">
      <c r="A14" s="16" t="s">
        <v>51</v>
      </c>
      <c r="B14" s="23">
        <v>113</v>
      </c>
      <c r="C14" s="21">
        <v>11</v>
      </c>
      <c r="D14" s="15">
        <v>11</v>
      </c>
      <c r="E14">
        <v>2</v>
      </c>
      <c r="F14">
        <f t="shared" si="0"/>
        <v>1</v>
      </c>
      <c r="G14">
        <v>0</v>
      </c>
      <c r="H14">
        <v>2</v>
      </c>
      <c r="I14" s="15">
        <v>5</v>
      </c>
      <c r="J14" s="15">
        <v>1</v>
      </c>
      <c r="K14" s="15">
        <v>2.5</v>
      </c>
      <c r="L14" s="11">
        <f t="shared" si="1"/>
        <v>0.5</v>
      </c>
      <c r="M14" s="10">
        <v>50</v>
      </c>
      <c r="N14" s="9">
        <v>5</v>
      </c>
      <c r="O14" s="9">
        <v>7</v>
      </c>
      <c r="P14" s="9">
        <v>50</v>
      </c>
      <c r="Q14" s="9">
        <v>5</v>
      </c>
      <c r="R14" s="9">
        <v>8</v>
      </c>
      <c r="S14" s="22">
        <f t="shared" si="2"/>
        <v>3</v>
      </c>
      <c r="T14" s="9">
        <v>7</v>
      </c>
      <c r="U14" s="9">
        <v>50</v>
      </c>
      <c r="V14" s="9">
        <v>5</v>
      </c>
      <c r="W14" s="9">
        <v>7</v>
      </c>
      <c r="X14" s="22">
        <f t="shared" si="3"/>
        <v>2</v>
      </c>
      <c r="Y14" s="9">
        <v>6</v>
      </c>
      <c r="Z14">
        <f t="shared" si="37"/>
        <v>-1</v>
      </c>
      <c r="AA14">
        <f t="shared" si="38"/>
        <v>1</v>
      </c>
      <c r="AB14" s="9"/>
      <c r="AC14">
        <f t="shared" si="4"/>
        <v>7</v>
      </c>
      <c r="AD14">
        <f t="shared" si="5"/>
        <v>0</v>
      </c>
      <c r="AE14">
        <f t="shared" si="6"/>
        <v>1</v>
      </c>
      <c r="AF14">
        <f t="shared" si="7"/>
        <v>1</v>
      </c>
      <c r="AG14">
        <f t="shared" si="8"/>
        <v>1</v>
      </c>
      <c r="AI14" t="str">
        <f t="shared" si="9"/>
        <v>Simple</v>
      </c>
      <c r="AJ14">
        <f t="shared" si="10"/>
        <v>11.281054</v>
      </c>
      <c r="AK14" s="35">
        <f t="shared" si="11"/>
        <v>5.735923868533648</v>
      </c>
      <c r="AL14">
        <f t="shared" si="12"/>
        <v>2</v>
      </c>
      <c r="AM14">
        <f t="shared" si="13"/>
        <v>0.037</v>
      </c>
      <c r="AN14">
        <f t="shared" si="14"/>
        <v>0.463</v>
      </c>
      <c r="AO14">
        <f t="shared" si="15"/>
        <v>0.037</v>
      </c>
      <c r="AP14" s="12" t="str">
        <f t="shared" si="16"/>
        <v>Lose</v>
      </c>
      <c r="AQ14" s="35">
        <f t="shared" si="17"/>
        <v>-3.035113225874065</v>
      </c>
      <c r="AR14" s="35">
        <f t="shared" si="18"/>
        <v>-3.035113225874065</v>
      </c>
      <c r="AS14">
        <f ca="1" t="shared" si="19"/>
        <v>6</v>
      </c>
      <c r="AT14" s="35">
        <f t="shared" si="20"/>
        <v>5.735923868533648</v>
      </c>
      <c r="AU14" s="35">
        <f t="shared" si="21"/>
        <v>5.735923868533648</v>
      </c>
      <c r="AV14">
        <f ca="1" t="shared" si="22"/>
        <v>25</v>
      </c>
      <c r="AW14" s="35">
        <f t="shared" si="23"/>
        <v>8.771037094407713</v>
      </c>
      <c r="AX14">
        <f t="shared" si="24"/>
        <v>0.301</v>
      </c>
      <c r="AY14">
        <f>IF(BL14="Difficult",1+(MAX(AY$1:AY13)),"")</f>
      </c>
      <c r="AZ14">
        <f>IF(BL14="Simple",1+(MAX(AZ$1:AZ13)),"")</f>
        <v>6</v>
      </c>
      <c r="BA14" s="14">
        <f t="shared" si="25"/>
        <v>0</v>
      </c>
      <c r="BB14" s="14">
        <f t="shared" si="26"/>
        <v>6</v>
      </c>
      <c r="BC14" s="14">
        <v>2</v>
      </c>
      <c r="BD14">
        <f t="shared" si="27"/>
        <v>5.735923868533648</v>
      </c>
      <c r="BE14">
        <f t="shared" si="28"/>
      </c>
      <c r="BF14" s="35">
        <f t="shared" si="29"/>
        <v>5</v>
      </c>
      <c r="BG14" s="37">
        <f t="shared" si="30"/>
      </c>
      <c r="BH14">
        <f t="shared" si="31"/>
        <v>0</v>
      </c>
      <c r="BI14">
        <f t="shared" si="32"/>
        <v>7</v>
      </c>
      <c r="BJ14" s="37">
        <f t="shared" si="33"/>
        <v>9.208211561413481</v>
      </c>
      <c r="BK14" s="37">
        <f t="shared" si="34"/>
        <v>2.346567974824375</v>
      </c>
      <c r="BL14" t="str">
        <f t="shared" si="35"/>
        <v>Simple</v>
      </c>
      <c r="BM14" t="str">
        <f t="shared" si="36"/>
        <v>Self</v>
      </c>
      <c r="BN14">
        <f t="shared" si="39"/>
        <v>0.807460104658288</v>
      </c>
      <c r="BO14">
        <f t="shared" si="40"/>
        <v>0.13055986999694705</v>
      </c>
      <c r="BP14">
        <f t="shared" si="41"/>
        <v>0.8386970754680739</v>
      </c>
      <c r="BQ14">
        <f t="shared" si="42"/>
        <v>0.06734572751544271</v>
      </c>
      <c r="BR14">
        <f t="shared" si="43"/>
        <v>0.4610156944096879</v>
      </c>
    </row>
    <row r="15" spans="1:70" ht="12.75">
      <c r="A15" s="16" t="s">
        <v>51</v>
      </c>
      <c r="B15" s="23">
        <v>114</v>
      </c>
      <c r="C15" s="21">
        <v>16</v>
      </c>
      <c r="D15" s="15">
        <v>34</v>
      </c>
      <c r="E15">
        <v>1</v>
      </c>
      <c r="F15">
        <f t="shared" si="0"/>
        <v>0</v>
      </c>
      <c r="G15">
        <v>0</v>
      </c>
      <c r="H15">
        <v>1</v>
      </c>
      <c r="I15" s="15">
        <v>6</v>
      </c>
      <c r="K15" s="15">
        <v>0</v>
      </c>
      <c r="L15" s="11">
        <f t="shared" si="1"/>
        <v>3</v>
      </c>
      <c r="M15" s="10">
        <v>50</v>
      </c>
      <c r="N15" s="9">
        <v>4</v>
      </c>
      <c r="O15" s="9">
        <v>6</v>
      </c>
      <c r="P15" s="9">
        <v>50</v>
      </c>
      <c r="Q15" s="9">
        <v>4</v>
      </c>
      <c r="R15" s="9">
        <v>8</v>
      </c>
      <c r="S15" s="22">
        <f t="shared" si="2"/>
        <v>4</v>
      </c>
      <c r="T15" s="9">
        <v>6</v>
      </c>
      <c r="U15" s="9">
        <v>50</v>
      </c>
      <c r="V15" s="9">
        <v>4</v>
      </c>
      <c r="W15" s="9">
        <v>8</v>
      </c>
      <c r="X15" s="22">
        <f t="shared" si="3"/>
        <v>4</v>
      </c>
      <c r="Y15" s="9">
        <v>6</v>
      </c>
      <c r="Z15">
        <f t="shared" si="37"/>
        <v>0</v>
      </c>
      <c r="AA15">
        <f t="shared" si="38"/>
        <v>0</v>
      </c>
      <c r="AB15" s="9"/>
      <c r="AC15">
        <f t="shared" si="4"/>
        <v>6</v>
      </c>
      <c r="AD15">
        <f t="shared" si="5"/>
        <v>0</v>
      </c>
      <c r="AE15">
        <f t="shared" si="6"/>
        <v>0</v>
      </c>
      <c r="AF15">
        <f t="shared" si="7"/>
        <v>0</v>
      </c>
      <c r="AG15">
        <f t="shared" si="8"/>
        <v>0</v>
      </c>
      <c r="AI15" t="str">
        <f t="shared" si="9"/>
        <v>Simple</v>
      </c>
      <c r="AJ15">
        <f t="shared" si="10"/>
        <v>12.281054</v>
      </c>
      <c r="AK15" s="35">
        <f t="shared" si="11"/>
        <v>6</v>
      </c>
      <c r="AL15">
        <f t="shared" si="12"/>
        <v>-2</v>
      </c>
      <c r="AM15">
        <f t="shared" si="13"/>
        <v>0.047</v>
      </c>
      <c r="AN15">
        <f t="shared" si="14"/>
        <v>0.20800000000000002</v>
      </c>
      <c r="AO15">
        <f t="shared" si="15"/>
        <v>0.292</v>
      </c>
      <c r="AP15" s="12" t="str">
        <f t="shared" si="16"/>
        <v>Win</v>
      </c>
      <c r="AQ15" s="35">
        <f t="shared" si="17"/>
        <v>-1.829559137531155</v>
      </c>
      <c r="AR15" s="35">
        <f t="shared" si="18"/>
        <v>0.9063647310024932</v>
      </c>
      <c r="AS15">
        <f ca="1" t="shared" si="19"/>
        <v>78</v>
      </c>
      <c r="AT15" s="35">
        <f t="shared" si="20"/>
        <v>8.735923868533648</v>
      </c>
      <c r="AU15" s="35">
        <f t="shared" si="21"/>
        <v>8.735923868533648</v>
      </c>
      <c r="AV15">
        <f ca="1" t="shared" si="22"/>
        <v>57</v>
      </c>
      <c r="AW15" s="35">
        <f t="shared" si="23"/>
        <v>7.829559137531155</v>
      </c>
      <c r="AX15">
        <f t="shared" si="24"/>
        <v>0.179</v>
      </c>
      <c r="AY15">
        <f>IF(BL15="Difficult",1+(MAX(AY$1:AY14)),"")</f>
      </c>
      <c r="AZ15">
        <f>IF(BL15="Simple",1+(MAX(AZ$1:AZ14)),"")</f>
        <v>7</v>
      </c>
      <c r="BA15" s="14">
        <f t="shared" si="25"/>
        <v>0</v>
      </c>
      <c r="BB15" s="14">
        <f t="shared" si="26"/>
        <v>7</v>
      </c>
      <c r="BC15" s="14">
        <v>2</v>
      </c>
      <c r="BD15">
        <f t="shared" si="27"/>
        <v>6</v>
      </c>
      <c r="BE15">
        <f t="shared" si="28"/>
      </c>
      <c r="BF15" s="35">
        <f t="shared" si="29"/>
        <v>6</v>
      </c>
      <c r="BG15" s="37">
        <f t="shared" si="30"/>
      </c>
      <c r="BH15">
        <f t="shared" si="31"/>
        <v>0</v>
      </c>
      <c r="BI15">
        <f t="shared" si="32"/>
        <v>6</v>
      </c>
      <c r="BJ15" s="37">
        <f t="shared" si="33"/>
        <v>9.208211561413481</v>
      </c>
      <c r="BK15" s="37">
        <f t="shared" si="34"/>
        <v>2.346567974824375</v>
      </c>
      <c r="BL15" t="str">
        <f t="shared" si="35"/>
        <v>Simple</v>
      </c>
      <c r="BM15" t="str">
        <f t="shared" si="36"/>
        <v>Det</v>
      </c>
      <c r="BN15">
        <f t="shared" si="39"/>
        <v>-1.4660578996161402</v>
      </c>
      <c r="BO15">
        <f t="shared" si="40"/>
        <v>0.13055986999694705</v>
      </c>
      <c r="BP15">
        <f t="shared" si="41"/>
        <v>-0.10650121593245368</v>
      </c>
      <c r="BQ15">
        <f t="shared" si="42"/>
        <v>0.06734572751544271</v>
      </c>
      <c r="BR15">
        <f t="shared" si="43"/>
        <v>-0.343663379509051</v>
      </c>
    </row>
    <row r="16" spans="1:70" ht="12.75">
      <c r="A16" s="16" t="s">
        <v>51</v>
      </c>
      <c r="B16" s="23">
        <v>115</v>
      </c>
      <c r="C16" s="21">
        <v>46</v>
      </c>
      <c r="D16" s="15">
        <v>42</v>
      </c>
      <c r="E16">
        <v>0</v>
      </c>
      <c r="F16">
        <f t="shared" si="0"/>
        <v>0</v>
      </c>
      <c r="G16">
        <v>1</v>
      </c>
      <c r="H16">
        <v>3</v>
      </c>
      <c r="I16" s="15">
        <v>2</v>
      </c>
      <c r="J16" s="15">
        <v>14</v>
      </c>
      <c r="K16" s="15">
        <v>3</v>
      </c>
      <c r="L16" s="11">
        <f t="shared" si="1"/>
        <v>6</v>
      </c>
      <c r="M16" s="10">
        <v>50</v>
      </c>
      <c r="N16" s="9">
        <v>4</v>
      </c>
      <c r="O16" s="9">
        <v>1</v>
      </c>
      <c r="P16" s="9">
        <v>60</v>
      </c>
      <c r="Q16" s="9">
        <v>1</v>
      </c>
      <c r="R16" s="9">
        <v>4</v>
      </c>
      <c r="S16" s="22">
        <f t="shared" si="2"/>
        <v>3</v>
      </c>
      <c r="T16" s="9">
        <v>2</v>
      </c>
      <c r="U16" s="9">
        <v>50</v>
      </c>
      <c r="V16" s="9">
        <v>1</v>
      </c>
      <c r="W16" s="9">
        <v>3</v>
      </c>
      <c r="X16" s="22">
        <f t="shared" si="3"/>
        <v>2</v>
      </c>
      <c r="Y16" s="9">
        <v>1</v>
      </c>
      <c r="Z16">
        <f t="shared" si="37"/>
        <v>-1</v>
      </c>
      <c r="AA16">
        <f t="shared" si="38"/>
        <v>1</v>
      </c>
      <c r="AB16" s="9"/>
      <c r="AC16">
        <f t="shared" si="4"/>
        <v>1.5</v>
      </c>
      <c r="AD16">
        <f t="shared" si="5"/>
        <v>-1</v>
      </c>
      <c r="AE16">
        <f t="shared" si="6"/>
        <v>0</v>
      </c>
      <c r="AF16">
        <f t="shared" si="7"/>
        <v>1</v>
      </c>
      <c r="AG16">
        <f t="shared" si="8"/>
        <v>-1</v>
      </c>
      <c r="AH16" s="9">
        <v>42</v>
      </c>
      <c r="AI16" t="str">
        <f t="shared" si="9"/>
        <v>Simple</v>
      </c>
      <c r="AJ16">
        <f t="shared" si="10"/>
        <v>1.7189460000000008</v>
      </c>
      <c r="AK16" s="35">
        <f t="shared" si="11"/>
        <v>2.9597615072244525</v>
      </c>
      <c r="AL16">
        <f t="shared" si="12"/>
        <v>0</v>
      </c>
      <c r="AM16">
        <f t="shared" si="13"/>
        <v>0.738</v>
      </c>
      <c r="AN16">
        <f t="shared" si="14"/>
        <v>0.10499999999999998</v>
      </c>
      <c r="AO16">
        <f t="shared" si="15"/>
        <v>0.495</v>
      </c>
      <c r="AP16" s="12" t="str">
        <f t="shared" si="16"/>
        <v>Win</v>
      </c>
      <c r="AQ16" s="35">
        <f t="shared" si="17"/>
        <v>1.0131582834464128</v>
      </c>
      <c r="AR16" s="35">
        <f t="shared" si="18"/>
        <v>0.04681763449875387</v>
      </c>
      <c r="AS16">
        <f ca="1" t="shared" si="19"/>
        <v>49</v>
      </c>
      <c r="AT16" s="35">
        <f t="shared" si="20"/>
        <v>1.9934208582767936</v>
      </c>
      <c r="AU16" s="35">
        <f t="shared" si="21"/>
        <v>1.9934208582767936</v>
      </c>
      <c r="AV16">
        <f ca="1" t="shared" si="22"/>
        <v>106</v>
      </c>
      <c r="AW16" s="35">
        <f t="shared" si="23"/>
        <v>1.9466032237780397</v>
      </c>
      <c r="AX16">
        <f t="shared" si="24"/>
        <v>0.42</v>
      </c>
      <c r="AY16">
        <f>IF(BL16="Difficult",1+(MAX(AY$1:AY15)),"")</f>
        <v>8</v>
      </c>
      <c r="AZ16">
        <f>IF(BL16="Simple",1+(MAX(AZ$1:AZ15)),"")</f>
      </c>
      <c r="BA16" s="14">
        <f t="shared" si="25"/>
        <v>1</v>
      </c>
      <c r="BB16" s="14">
        <f t="shared" si="26"/>
        <v>8</v>
      </c>
      <c r="BC16" s="14">
        <v>2</v>
      </c>
      <c r="BD16">
        <f t="shared" si="27"/>
      </c>
      <c r="BE16">
        <f t="shared" si="28"/>
        <v>2.9597615072244525</v>
      </c>
      <c r="BF16" s="35">
        <f t="shared" si="29"/>
      </c>
      <c r="BG16" s="37">
        <f t="shared" si="30"/>
        <v>2</v>
      </c>
      <c r="BH16">
        <f t="shared" si="31"/>
        <v>-1</v>
      </c>
      <c r="BI16">
        <f t="shared" si="32"/>
        <v>1.5</v>
      </c>
      <c r="BJ16" s="37">
        <f t="shared" si="33"/>
        <v>9.208211561413481</v>
      </c>
      <c r="BK16" s="37">
        <f t="shared" si="34"/>
        <v>2.346567974824375</v>
      </c>
      <c r="BL16" t="str">
        <f t="shared" si="35"/>
        <v>Difficult</v>
      </c>
      <c r="BM16" t="str">
        <f t="shared" si="36"/>
        <v>Indet</v>
      </c>
      <c r="BN16">
        <f t="shared" si="39"/>
        <v>1.2621637055131736</v>
      </c>
      <c r="BO16">
        <f t="shared" si="40"/>
        <v>0.13055986999694705</v>
      </c>
      <c r="BP16">
        <f t="shared" si="41"/>
        <v>-0.10650121593245368</v>
      </c>
      <c r="BQ16">
        <f t="shared" si="42"/>
        <v>0.5908727333836643</v>
      </c>
      <c r="BR16">
        <f t="shared" si="43"/>
        <v>0.4692737732403328</v>
      </c>
    </row>
    <row r="17" spans="1:70" ht="12.75">
      <c r="A17" s="16" t="s">
        <v>51</v>
      </c>
      <c r="B17" s="23">
        <v>116</v>
      </c>
      <c r="C17" s="21">
        <v>31</v>
      </c>
      <c r="D17" s="15">
        <v>16</v>
      </c>
      <c r="E17">
        <v>0</v>
      </c>
      <c r="F17">
        <f t="shared" si="0"/>
        <v>0</v>
      </c>
      <c r="G17">
        <v>0</v>
      </c>
      <c r="H17">
        <v>1</v>
      </c>
      <c r="I17" s="15">
        <v>7</v>
      </c>
      <c r="K17" s="15">
        <v>0</v>
      </c>
      <c r="L17" s="11">
        <f t="shared" si="1"/>
        <v>3</v>
      </c>
      <c r="M17" s="10">
        <v>25</v>
      </c>
      <c r="N17" s="9">
        <v>3</v>
      </c>
      <c r="O17" s="9">
        <v>6</v>
      </c>
      <c r="P17" s="9">
        <v>60</v>
      </c>
      <c r="Q17" s="17">
        <v>6</v>
      </c>
      <c r="R17" s="17">
        <v>8</v>
      </c>
      <c r="S17" s="22">
        <f t="shared" si="2"/>
        <v>2</v>
      </c>
      <c r="T17" s="9">
        <v>6</v>
      </c>
      <c r="U17" s="9">
        <v>50</v>
      </c>
      <c r="V17" s="17">
        <v>6</v>
      </c>
      <c r="W17" s="17">
        <v>8</v>
      </c>
      <c r="X17" s="22">
        <f t="shared" si="3"/>
        <v>2</v>
      </c>
      <c r="Y17" s="9">
        <v>7</v>
      </c>
      <c r="Z17">
        <f t="shared" si="37"/>
        <v>0</v>
      </c>
      <c r="AA17">
        <f t="shared" si="38"/>
        <v>0</v>
      </c>
      <c r="AB17" s="9"/>
      <c r="AC17">
        <f t="shared" si="4"/>
        <v>6</v>
      </c>
      <c r="AD17">
        <f t="shared" si="5"/>
        <v>0</v>
      </c>
      <c r="AE17">
        <f t="shared" si="6"/>
        <v>-1</v>
      </c>
      <c r="AF17">
        <f t="shared" si="7"/>
        <v>-1</v>
      </c>
      <c r="AG17">
        <f t="shared" si="8"/>
        <v>-1</v>
      </c>
      <c r="AH17" s="9">
        <v>16</v>
      </c>
      <c r="AI17" t="str">
        <f t="shared" si="9"/>
        <v>Simple</v>
      </c>
      <c r="AJ17">
        <f t="shared" si="10"/>
        <v>12.281054</v>
      </c>
      <c r="AK17" s="35">
        <f t="shared" si="11"/>
        <v>7</v>
      </c>
      <c r="AL17">
        <f t="shared" si="12"/>
        <v>-2</v>
      </c>
      <c r="AM17">
        <f t="shared" si="13"/>
        <v>0.094</v>
      </c>
      <c r="AN17">
        <f t="shared" si="14"/>
        <v>0.365</v>
      </c>
      <c r="AO17">
        <f t="shared" si="15"/>
        <v>0.235</v>
      </c>
      <c r="AP17" s="12" t="str">
        <f t="shared" si="16"/>
        <v>Lose</v>
      </c>
      <c r="AQ17" s="35">
        <f t="shared" si="17"/>
        <v>-3.0936352689975077</v>
      </c>
      <c r="AR17" s="35">
        <f t="shared" si="18"/>
        <v>-2.0468176344987548</v>
      </c>
      <c r="AS17">
        <f ca="1" t="shared" si="19"/>
        <v>24</v>
      </c>
      <c r="AT17" s="35">
        <f t="shared" si="20"/>
        <v>8.046817634498753</v>
      </c>
      <c r="AU17" s="35">
        <f t="shared" si="21"/>
        <v>8.046817634498753</v>
      </c>
      <c r="AV17">
        <f ca="1" t="shared" si="22"/>
        <v>41</v>
      </c>
      <c r="AW17" s="35">
        <f t="shared" si="23"/>
        <v>10.093635268997508</v>
      </c>
      <c r="AX17">
        <f t="shared" si="24"/>
        <v>0.726</v>
      </c>
      <c r="AY17">
        <f>IF(BL17="Difficult",1+(MAX(AY$1:AY16)),"")</f>
      </c>
      <c r="AZ17">
        <f>IF(BL17="Simple",1+(MAX(AZ$1:AZ16)),"")</f>
        <v>8</v>
      </c>
      <c r="BA17" s="14">
        <f t="shared" si="25"/>
        <v>0</v>
      </c>
      <c r="BB17" s="14">
        <f t="shared" si="26"/>
        <v>8</v>
      </c>
      <c r="BC17" s="14">
        <v>2</v>
      </c>
      <c r="BD17">
        <f t="shared" si="27"/>
        <v>7</v>
      </c>
      <c r="BE17">
        <f t="shared" si="28"/>
      </c>
      <c r="BF17" s="35">
        <f t="shared" si="29"/>
        <v>7</v>
      </c>
      <c r="BG17" s="37">
        <f t="shared" si="30"/>
      </c>
      <c r="BH17">
        <f t="shared" si="31"/>
        <v>0</v>
      </c>
      <c r="BI17">
        <f t="shared" si="32"/>
        <v>6</v>
      </c>
      <c r="BJ17" s="37">
        <f t="shared" si="33"/>
        <v>9.208211561413481</v>
      </c>
      <c r="BK17" s="37">
        <f t="shared" si="34"/>
        <v>2.346567974824375</v>
      </c>
      <c r="BL17" t="str">
        <f t="shared" si="35"/>
        <v>Simple</v>
      </c>
      <c r="BM17" t="str">
        <f t="shared" si="36"/>
        <v>Indet</v>
      </c>
      <c r="BN17">
        <f t="shared" si="39"/>
        <v>-1.4660578996161402</v>
      </c>
      <c r="BO17">
        <f t="shared" si="40"/>
        <v>-0.9355443316035106</v>
      </c>
      <c r="BP17">
        <f t="shared" si="41"/>
        <v>-1.0516995073329813</v>
      </c>
      <c r="BQ17">
        <f t="shared" si="42"/>
        <v>0.5908727333836643</v>
      </c>
      <c r="BR17">
        <f t="shared" si="43"/>
        <v>-0.715607251292242</v>
      </c>
    </row>
    <row r="18" spans="1:70" ht="12.75">
      <c r="A18" s="16" t="s">
        <v>51</v>
      </c>
      <c r="B18" s="23">
        <v>117</v>
      </c>
      <c r="C18" s="21">
        <v>13</v>
      </c>
      <c r="D18" s="15">
        <v>13</v>
      </c>
      <c r="E18">
        <v>2</v>
      </c>
      <c r="F18">
        <f t="shared" si="0"/>
        <v>1</v>
      </c>
      <c r="G18">
        <v>0</v>
      </c>
      <c r="H18">
        <v>2</v>
      </c>
      <c r="I18" s="15">
        <v>7</v>
      </c>
      <c r="J18" s="15">
        <v>4</v>
      </c>
      <c r="K18" s="15">
        <v>0.5</v>
      </c>
      <c r="L18" s="11">
        <f t="shared" si="1"/>
        <v>2.5</v>
      </c>
      <c r="M18" s="10">
        <v>50</v>
      </c>
      <c r="N18" s="9">
        <v>4</v>
      </c>
      <c r="O18" s="9">
        <v>7</v>
      </c>
      <c r="P18" s="9">
        <v>50</v>
      </c>
      <c r="Q18" s="9">
        <v>5</v>
      </c>
      <c r="R18" s="9">
        <v>9</v>
      </c>
      <c r="S18" s="22">
        <f t="shared" si="2"/>
        <v>4</v>
      </c>
      <c r="T18" s="9">
        <v>7</v>
      </c>
      <c r="U18" s="9">
        <v>50</v>
      </c>
      <c r="V18" s="9">
        <v>4</v>
      </c>
      <c r="W18" s="9">
        <v>10</v>
      </c>
      <c r="X18" s="22">
        <f t="shared" si="3"/>
        <v>6</v>
      </c>
      <c r="Y18" s="9">
        <v>6</v>
      </c>
      <c r="Z18">
        <f t="shared" si="37"/>
        <v>2</v>
      </c>
      <c r="AA18">
        <f t="shared" si="38"/>
        <v>-2</v>
      </c>
      <c r="AB18" s="9"/>
      <c r="AC18">
        <f t="shared" si="4"/>
        <v>7</v>
      </c>
      <c r="AD18">
        <f t="shared" si="5"/>
        <v>0</v>
      </c>
      <c r="AE18">
        <f t="shared" si="6"/>
        <v>1</v>
      </c>
      <c r="AF18">
        <f t="shared" si="7"/>
        <v>1</v>
      </c>
      <c r="AG18">
        <f t="shared" si="8"/>
        <v>1</v>
      </c>
      <c r="AI18" t="str">
        <f t="shared" si="9"/>
        <v>Simple</v>
      </c>
      <c r="AJ18">
        <f t="shared" si="10"/>
        <v>8.281054</v>
      </c>
      <c r="AK18" s="35">
        <f t="shared" si="11"/>
        <v>7.806150320281779</v>
      </c>
      <c r="AL18">
        <f t="shared" si="12"/>
        <v>0</v>
      </c>
      <c r="AM18">
        <f t="shared" si="13"/>
        <v>0.169</v>
      </c>
      <c r="AN18">
        <f t="shared" si="14"/>
        <v>0.33099999999999996</v>
      </c>
      <c r="AO18">
        <f t="shared" si="15"/>
        <v>0.169</v>
      </c>
      <c r="AP18" s="12" t="str">
        <f t="shared" si="16"/>
        <v>Lose</v>
      </c>
      <c r="AQ18" s="35">
        <f t="shared" si="17"/>
        <v>-2.7322524764538905</v>
      </c>
      <c r="AR18" s="35">
        <f t="shared" si="18"/>
        <v>-2.7322524764538905</v>
      </c>
      <c r="AS18">
        <f ca="1" t="shared" si="19"/>
        <v>9</v>
      </c>
      <c r="AT18" s="35">
        <f t="shared" si="20"/>
        <v>7.806150320281779</v>
      </c>
      <c r="AU18" s="35">
        <f t="shared" si="21"/>
        <v>7.806150320281779</v>
      </c>
      <c r="AV18">
        <f ca="1" t="shared" si="22"/>
        <v>3</v>
      </c>
      <c r="AW18" s="35">
        <f t="shared" si="23"/>
        <v>10.538402796735669</v>
      </c>
      <c r="AX18">
        <f t="shared" si="24"/>
        <v>0.745</v>
      </c>
      <c r="AY18">
        <f>IF(BL18="Difficult",1+(MAX(AY$1:AY17)),"")</f>
      </c>
      <c r="AZ18">
        <f>IF(BL18="Simple",1+(MAX(AZ$1:AZ17)),"")</f>
        <v>9</v>
      </c>
      <c r="BA18" s="14">
        <f t="shared" si="25"/>
        <v>0</v>
      </c>
      <c r="BB18" s="14">
        <f t="shared" si="26"/>
        <v>9</v>
      </c>
      <c r="BC18" s="14">
        <v>2</v>
      </c>
      <c r="BD18">
        <f t="shared" si="27"/>
        <v>7.806150320281779</v>
      </c>
      <c r="BE18">
        <f t="shared" si="28"/>
      </c>
      <c r="BF18" s="35">
        <f t="shared" si="29"/>
        <v>7</v>
      </c>
      <c r="BG18" s="37">
        <f t="shared" si="30"/>
      </c>
      <c r="BH18">
        <f t="shared" si="31"/>
        <v>0</v>
      </c>
      <c r="BI18">
        <f t="shared" si="32"/>
        <v>7</v>
      </c>
      <c r="BJ18" s="37">
        <f t="shared" si="33"/>
        <v>9.208211561413481</v>
      </c>
      <c r="BK18" s="37">
        <f t="shared" si="34"/>
        <v>2.346567974824375</v>
      </c>
      <c r="BL18" t="str">
        <f t="shared" si="35"/>
        <v>Simple</v>
      </c>
      <c r="BM18" t="str">
        <f t="shared" si="36"/>
        <v>Self</v>
      </c>
      <c r="BN18">
        <f t="shared" si="39"/>
        <v>-1.0113542987612545</v>
      </c>
      <c r="BO18">
        <f t="shared" si="40"/>
        <v>0.13055986999694705</v>
      </c>
      <c r="BP18">
        <f t="shared" si="41"/>
        <v>-0.10650121593245368</v>
      </c>
      <c r="BQ18">
        <f t="shared" si="42"/>
        <v>0.06734572751544271</v>
      </c>
      <c r="BR18">
        <f t="shared" si="43"/>
        <v>-0.2299874792953296</v>
      </c>
    </row>
    <row r="19" spans="1:70" ht="12.75">
      <c r="A19" s="16" t="s">
        <v>51</v>
      </c>
      <c r="B19" s="23">
        <v>118</v>
      </c>
      <c r="C19" s="21">
        <v>22</v>
      </c>
      <c r="D19" s="15">
        <v>25</v>
      </c>
      <c r="E19">
        <v>1</v>
      </c>
      <c r="F19">
        <f t="shared" si="0"/>
        <v>0</v>
      </c>
      <c r="G19">
        <v>0</v>
      </c>
      <c r="H19">
        <v>1</v>
      </c>
      <c r="I19" s="15">
        <v>9</v>
      </c>
      <c r="J19" s="15">
        <v>13</v>
      </c>
      <c r="K19" s="15">
        <v>3</v>
      </c>
      <c r="L19" s="11">
        <f t="shared" si="1"/>
        <v>0</v>
      </c>
      <c r="M19" s="10">
        <v>50</v>
      </c>
      <c r="N19" s="9">
        <v>4</v>
      </c>
      <c r="O19" s="9">
        <v>8</v>
      </c>
      <c r="P19" s="9">
        <v>50</v>
      </c>
      <c r="Q19" s="9">
        <v>4</v>
      </c>
      <c r="R19" s="9">
        <v>8</v>
      </c>
      <c r="S19" s="22">
        <f t="shared" si="2"/>
        <v>4</v>
      </c>
      <c r="T19" s="9">
        <v>8</v>
      </c>
      <c r="U19" s="9">
        <v>50</v>
      </c>
      <c r="V19" s="9">
        <v>4</v>
      </c>
      <c r="W19" s="9">
        <v>8</v>
      </c>
      <c r="X19" s="22">
        <f t="shared" si="3"/>
        <v>4</v>
      </c>
      <c r="Y19" s="9">
        <v>8</v>
      </c>
      <c r="Z19">
        <f t="shared" si="37"/>
        <v>0</v>
      </c>
      <c r="AA19">
        <f t="shared" si="38"/>
        <v>0</v>
      </c>
      <c r="AB19" s="9"/>
      <c r="AC19">
        <f t="shared" si="4"/>
        <v>8</v>
      </c>
      <c r="AD19">
        <f t="shared" si="5"/>
        <v>0</v>
      </c>
      <c r="AE19">
        <f t="shared" si="6"/>
        <v>0</v>
      </c>
      <c r="AF19">
        <f t="shared" si="7"/>
        <v>0</v>
      </c>
      <c r="AG19">
        <f t="shared" si="8"/>
        <v>0</v>
      </c>
      <c r="AI19" t="str">
        <f t="shared" si="9"/>
        <v>Simple</v>
      </c>
      <c r="AJ19">
        <f t="shared" si="10"/>
        <v>0.7189460000000008</v>
      </c>
      <c r="AK19" s="35">
        <f t="shared" si="11"/>
        <v>9.983170324473829</v>
      </c>
      <c r="AL19">
        <f t="shared" si="12"/>
        <v>-1</v>
      </c>
      <c r="AM19">
        <f t="shared" si="13"/>
        <v>0.698</v>
      </c>
      <c r="AN19">
        <f t="shared" si="14"/>
        <v>-0.009000000000000008</v>
      </c>
      <c r="AO19">
        <f t="shared" si="15"/>
        <v>0.509</v>
      </c>
      <c r="AP19" s="12" t="str">
        <f t="shared" si="16"/>
        <v>Lose</v>
      </c>
      <c r="AQ19" s="35">
        <f t="shared" si="17"/>
        <v>-0.7659118275062315</v>
      </c>
      <c r="AR19" s="35">
        <f t="shared" si="18"/>
        <v>-0.9297735482518696</v>
      </c>
      <c r="AS19">
        <f ca="1" t="shared" si="19"/>
        <v>50</v>
      </c>
      <c r="AT19" s="35">
        <f t="shared" si="20"/>
        <v>9.81930860372819</v>
      </c>
      <c r="AU19" s="35">
        <f t="shared" si="21"/>
        <v>9.81930860372819</v>
      </c>
      <c r="AV19">
        <f ca="1" t="shared" si="22"/>
        <v>30</v>
      </c>
      <c r="AW19" s="35">
        <f t="shared" si="23"/>
        <v>10.74908215198006</v>
      </c>
      <c r="AX19">
        <f t="shared" si="24"/>
        <v>0.811</v>
      </c>
      <c r="AY19">
        <f>IF(BL19="Difficult",1+(MAX(AY$1:AY18)),"")</f>
      </c>
      <c r="AZ19">
        <f>IF(BL19="Simple",1+(MAX(AZ$1:AZ18)),"")</f>
        <v>10</v>
      </c>
      <c r="BA19" s="14">
        <f t="shared" si="25"/>
        <v>0</v>
      </c>
      <c r="BB19" s="14">
        <f t="shared" si="26"/>
        <v>10</v>
      </c>
      <c r="BC19" s="14">
        <v>2</v>
      </c>
      <c r="BD19">
        <f t="shared" si="27"/>
        <v>9.983170324473829</v>
      </c>
      <c r="BE19">
        <f t="shared" si="28"/>
      </c>
      <c r="BF19" s="35">
        <f t="shared" si="29"/>
        <v>9</v>
      </c>
      <c r="BG19" s="37">
        <f t="shared" si="30"/>
      </c>
      <c r="BH19">
        <f t="shared" si="31"/>
        <v>0</v>
      </c>
      <c r="BI19">
        <f t="shared" si="32"/>
        <v>8</v>
      </c>
      <c r="BJ19" s="37">
        <f t="shared" si="33"/>
        <v>9.208211561413481</v>
      </c>
      <c r="BK19" s="37">
        <f t="shared" si="34"/>
        <v>2.346567974824375</v>
      </c>
      <c r="BL19" t="str">
        <f t="shared" si="35"/>
        <v>Simple</v>
      </c>
      <c r="BM19" t="str">
        <f t="shared" si="36"/>
        <v>Det</v>
      </c>
      <c r="BN19">
        <f t="shared" si="39"/>
        <v>1.2621637055131736</v>
      </c>
      <c r="BO19">
        <f t="shared" si="40"/>
        <v>0.13055986999694705</v>
      </c>
      <c r="BP19">
        <f t="shared" si="41"/>
        <v>-0.10650121593245368</v>
      </c>
      <c r="BQ19">
        <f t="shared" si="42"/>
        <v>0.06734572751544271</v>
      </c>
      <c r="BR19">
        <f t="shared" si="43"/>
        <v>0.33839202177327743</v>
      </c>
    </row>
    <row r="20" spans="1:70" ht="12.75">
      <c r="A20" s="16" t="s">
        <v>51</v>
      </c>
      <c r="B20" s="23">
        <v>119</v>
      </c>
      <c r="C20" s="22">
        <v>7</v>
      </c>
      <c r="D20" s="15">
        <v>49</v>
      </c>
      <c r="E20">
        <v>1</v>
      </c>
      <c r="F20">
        <f t="shared" si="0"/>
        <v>0</v>
      </c>
      <c r="G20">
        <v>1</v>
      </c>
      <c r="H20">
        <v>3</v>
      </c>
      <c r="I20" s="15">
        <v>2</v>
      </c>
      <c r="J20" s="15">
        <v>9</v>
      </c>
      <c r="K20" s="15">
        <v>0</v>
      </c>
      <c r="L20" s="11">
        <f t="shared" si="1"/>
        <v>3</v>
      </c>
      <c r="M20" s="10">
        <v>50</v>
      </c>
      <c r="N20" s="9">
        <v>4</v>
      </c>
      <c r="O20" s="9">
        <v>2</v>
      </c>
      <c r="P20" s="9">
        <v>50</v>
      </c>
      <c r="Q20" s="9">
        <v>1</v>
      </c>
      <c r="R20" s="9">
        <v>5</v>
      </c>
      <c r="S20" s="22">
        <f t="shared" si="2"/>
        <v>4</v>
      </c>
      <c r="T20" s="9">
        <v>2</v>
      </c>
      <c r="U20" s="9">
        <v>50</v>
      </c>
      <c r="V20" s="9">
        <v>1</v>
      </c>
      <c r="W20" s="9">
        <v>5</v>
      </c>
      <c r="X20" s="22">
        <f t="shared" si="3"/>
        <v>4</v>
      </c>
      <c r="Y20" s="9">
        <v>2</v>
      </c>
      <c r="Z20">
        <f t="shared" si="37"/>
        <v>0</v>
      </c>
      <c r="AA20">
        <f t="shared" si="38"/>
        <v>0</v>
      </c>
      <c r="AB20" s="9"/>
      <c r="AC20">
        <f t="shared" si="4"/>
        <v>2</v>
      </c>
      <c r="AD20">
        <f t="shared" si="5"/>
        <v>0</v>
      </c>
      <c r="AE20">
        <f t="shared" si="6"/>
        <v>0</v>
      </c>
      <c r="AF20">
        <f t="shared" si="7"/>
        <v>0</v>
      </c>
      <c r="AG20">
        <f t="shared" si="8"/>
        <v>0</v>
      </c>
      <c r="AI20" t="str">
        <f t="shared" si="9"/>
        <v>Simple</v>
      </c>
      <c r="AJ20">
        <f t="shared" si="10"/>
        <v>3.2810539999999992</v>
      </c>
      <c r="AK20" s="35">
        <f t="shared" si="11"/>
        <v>2.923194406528663</v>
      </c>
      <c r="AL20">
        <f t="shared" si="12"/>
        <v>1</v>
      </c>
      <c r="AM20">
        <f t="shared" si="13"/>
        <v>0.691</v>
      </c>
      <c r="AN20">
        <f t="shared" si="14"/>
        <v>0.08000000000000002</v>
      </c>
      <c r="AO20">
        <f t="shared" si="15"/>
        <v>0.42</v>
      </c>
      <c r="AP20" s="12" t="str">
        <f t="shared" si="16"/>
        <v>Lose</v>
      </c>
      <c r="AQ20" s="35">
        <f t="shared" si="17"/>
        <v>-1.9063647310024923</v>
      </c>
      <c r="AR20" s="35">
        <f t="shared" si="18"/>
        <v>-2.8829559137531153</v>
      </c>
      <c r="AS20">
        <f ca="1" t="shared" si="19"/>
        <v>104</v>
      </c>
      <c r="AT20" s="35">
        <f t="shared" si="20"/>
        <v>1.9466032237780397</v>
      </c>
      <c r="AU20" s="35">
        <f t="shared" si="21"/>
        <v>1.9466032237780397</v>
      </c>
      <c r="AV20">
        <f ca="1" t="shared" si="22"/>
        <v>38</v>
      </c>
      <c r="AW20" s="35">
        <f t="shared" si="23"/>
        <v>4.829559137531155</v>
      </c>
      <c r="AX20">
        <f t="shared" si="24"/>
        <v>0.971</v>
      </c>
      <c r="AY20">
        <f>IF(BL20="Difficult",1+(MAX(AY$1:AY19)),"")</f>
        <v>9</v>
      </c>
      <c r="AZ20">
        <f>IF(BL20="Simple",1+(MAX(AZ$1:AZ19)),"")</f>
      </c>
      <c r="BA20" s="14">
        <f t="shared" si="25"/>
        <v>1</v>
      </c>
      <c r="BB20" s="14">
        <f t="shared" si="26"/>
        <v>9</v>
      </c>
      <c r="BC20" s="14">
        <v>2</v>
      </c>
      <c r="BD20">
        <f t="shared" si="27"/>
      </c>
      <c r="BE20">
        <f t="shared" si="28"/>
        <v>2.923194406528663</v>
      </c>
      <c r="BF20" s="35">
        <f t="shared" si="29"/>
      </c>
      <c r="BG20" s="37">
        <f t="shared" si="30"/>
        <v>2</v>
      </c>
      <c r="BH20">
        <f t="shared" si="31"/>
        <v>0</v>
      </c>
      <c r="BI20">
        <f t="shared" si="32"/>
        <v>2</v>
      </c>
      <c r="BJ20" s="37">
        <f t="shared" si="33"/>
        <v>9.208211561413481</v>
      </c>
      <c r="BK20" s="37">
        <f t="shared" si="34"/>
        <v>2.346567974824375</v>
      </c>
      <c r="BL20" t="str">
        <f t="shared" si="35"/>
        <v>Difficult</v>
      </c>
      <c r="BM20" t="str">
        <f t="shared" si="36"/>
        <v>Det</v>
      </c>
      <c r="BN20">
        <f t="shared" si="39"/>
        <v>-1.4660578996161402</v>
      </c>
      <c r="BO20">
        <f t="shared" si="40"/>
        <v>0.13055986999694705</v>
      </c>
      <c r="BP20">
        <f t="shared" si="41"/>
        <v>-0.10650121593245368</v>
      </c>
      <c r="BQ20">
        <f t="shared" si="42"/>
        <v>0.06734572751544271</v>
      </c>
      <c r="BR20">
        <f t="shared" si="43"/>
        <v>-0.343663379509051</v>
      </c>
    </row>
    <row r="21" spans="1:70" ht="12.75">
      <c r="A21" s="16" t="s">
        <v>51</v>
      </c>
      <c r="B21" s="23">
        <v>120</v>
      </c>
      <c r="C21" s="21">
        <v>6</v>
      </c>
      <c r="D21" s="15">
        <v>48</v>
      </c>
      <c r="E21">
        <v>0</v>
      </c>
      <c r="F21">
        <f t="shared" si="0"/>
        <v>0</v>
      </c>
      <c r="G21">
        <v>1</v>
      </c>
      <c r="H21">
        <v>3</v>
      </c>
      <c r="I21" s="15">
        <v>3</v>
      </c>
      <c r="J21" s="15">
        <v>8</v>
      </c>
      <c r="K21" s="15">
        <v>1.5</v>
      </c>
      <c r="L21" s="11">
        <f t="shared" si="1"/>
        <v>1.5</v>
      </c>
      <c r="M21" s="10">
        <v>50</v>
      </c>
      <c r="N21" s="9">
        <v>4</v>
      </c>
      <c r="O21" s="9">
        <v>3</v>
      </c>
      <c r="P21" s="9">
        <v>50</v>
      </c>
      <c r="Q21" s="9">
        <v>2</v>
      </c>
      <c r="R21" s="9">
        <v>4</v>
      </c>
      <c r="S21" s="22">
        <f t="shared" si="2"/>
        <v>2</v>
      </c>
      <c r="T21" s="9">
        <v>2</v>
      </c>
      <c r="U21" s="9">
        <v>50</v>
      </c>
      <c r="V21" s="9">
        <v>2</v>
      </c>
      <c r="W21" s="9">
        <v>4</v>
      </c>
      <c r="X21" s="22">
        <f t="shared" si="3"/>
        <v>2</v>
      </c>
      <c r="Y21" s="9">
        <v>2</v>
      </c>
      <c r="Z21">
        <f t="shared" si="37"/>
        <v>0</v>
      </c>
      <c r="AA21">
        <f t="shared" si="38"/>
        <v>0</v>
      </c>
      <c r="AB21" s="9"/>
      <c r="AC21">
        <f t="shared" si="4"/>
        <v>2.5</v>
      </c>
      <c r="AD21">
        <f t="shared" si="5"/>
        <v>1</v>
      </c>
      <c r="AE21">
        <f t="shared" si="6"/>
        <v>1</v>
      </c>
      <c r="AF21">
        <f t="shared" si="7"/>
        <v>0</v>
      </c>
      <c r="AG21">
        <f t="shared" si="8"/>
        <v>0</v>
      </c>
      <c r="AH21" s="9">
        <v>48</v>
      </c>
      <c r="AI21" t="str">
        <f t="shared" si="9"/>
        <v>Simple</v>
      </c>
      <c r="AJ21">
        <f t="shared" si="10"/>
        <v>4.281053999999999</v>
      </c>
      <c r="AK21" s="35">
        <f t="shared" si="11"/>
        <v>3.8997855892792863</v>
      </c>
      <c r="AL21">
        <f t="shared" si="12"/>
        <v>-1</v>
      </c>
      <c r="AM21">
        <f t="shared" si="13"/>
        <v>0.878</v>
      </c>
      <c r="AN21">
        <f t="shared" si="14"/>
        <v>-0.46199999999999997</v>
      </c>
      <c r="AO21">
        <f t="shared" si="15"/>
        <v>0.962</v>
      </c>
      <c r="AP21" s="12" t="str">
        <f t="shared" si="16"/>
        <v>Lose</v>
      </c>
      <c r="AQ21" s="35">
        <f t="shared" si="17"/>
        <v>-0.8876376772029904</v>
      </c>
      <c r="AR21" s="35">
        <f t="shared" si="18"/>
        <v>0</v>
      </c>
      <c r="AS21">
        <f ca="1" t="shared" si="19"/>
        <v>66</v>
      </c>
      <c r="AT21" s="35">
        <f t="shared" si="20"/>
        <v>4.787423266482277</v>
      </c>
      <c r="AU21" s="35">
        <f t="shared" si="21"/>
        <v>4.787423266482277</v>
      </c>
      <c r="AV21">
        <f ca="1" t="shared" si="22"/>
        <v>66</v>
      </c>
      <c r="AW21" s="35">
        <f t="shared" si="23"/>
        <v>4.787423266482277</v>
      </c>
      <c r="AX21">
        <f t="shared" si="24"/>
        <v>0.962</v>
      </c>
      <c r="AY21">
        <f>IF(BL21="Difficult",1+(MAX(AY$1:AY20)),"")</f>
        <v>10</v>
      </c>
      <c r="AZ21">
        <f>IF(BL21="Simple",1+(MAX(AZ$1:AZ20)),"")</f>
      </c>
      <c r="BA21" s="14">
        <f t="shared" si="25"/>
        <v>1</v>
      </c>
      <c r="BB21" s="14">
        <f t="shared" si="26"/>
        <v>10</v>
      </c>
      <c r="BC21" s="14">
        <v>2</v>
      </c>
      <c r="BD21">
        <f t="shared" si="27"/>
      </c>
      <c r="BE21">
        <f t="shared" si="28"/>
        <v>3.8997855892792863</v>
      </c>
      <c r="BF21" s="35">
        <f t="shared" si="29"/>
      </c>
      <c r="BG21" s="37">
        <f t="shared" si="30"/>
        <v>3</v>
      </c>
      <c r="BH21">
        <f t="shared" si="31"/>
        <v>1</v>
      </c>
      <c r="BI21">
        <f t="shared" si="32"/>
        <v>2.5</v>
      </c>
      <c r="BJ21" s="37">
        <f t="shared" si="33"/>
        <v>9.208211561413481</v>
      </c>
      <c r="BK21" s="37">
        <f t="shared" si="34"/>
        <v>2.346567974824375</v>
      </c>
      <c r="BL21" t="str">
        <f t="shared" si="35"/>
        <v>Difficult</v>
      </c>
      <c r="BM21" t="str">
        <f t="shared" si="36"/>
        <v>Indet</v>
      </c>
      <c r="BN21">
        <f t="shared" si="39"/>
        <v>-0.1019470970514833</v>
      </c>
      <c r="BO21">
        <f t="shared" si="40"/>
        <v>0.13055986999694705</v>
      </c>
      <c r="BP21">
        <f t="shared" si="41"/>
        <v>-0.10650121593245368</v>
      </c>
      <c r="BQ21">
        <f t="shared" si="42"/>
        <v>0.06734572751544271</v>
      </c>
      <c r="BR21">
        <f t="shared" si="43"/>
        <v>-0.0026356788678868065</v>
      </c>
    </row>
    <row r="22" spans="1:70" ht="12.75">
      <c r="A22" s="16" t="s">
        <v>51</v>
      </c>
      <c r="B22" s="23">
        <v>121</v>
      </c>
      <c r="C22" s="21">
        <v>24</v>
      </c>
      <c r="D22" s="15">
        <v>36</v>
      </c>
      <c r="E22">
        <v>1</v>
      </c>
      <c r="F22">
        <f t="shared" si="0"/>
        <v>0</v>
      </c>
      <c r="G22">
        <v>0</v>
      </c>
      <c r="H22">
        <v>1</v>
      </c>
      <c r="I22" s="15">
        <v>8</v>
      </c>
      <c r="J22" s="15">
        <v>5</v>
      </c>
      <c r="K22" s="15">
        <v>0</v>
      </c>
      <c r="L22" s="11">
        <f t="shared" si="1"/>
        <v>3</v>
      </c>
      <c r="M22" s="10">
        <v>50</v>
      </c>
      <c r="N22" s="9">
        <v>4</v>
      </c>
      <c r="O22" s="9">
        <v>7</v>
      </c>
      <c r="P22" s="9">
        <v>50</v>
      </c>
      <c r="Q22" s="9">
        <v>3</v>
      </c>
      <c r="R22" s="9">
        <v>10</v>
      </c>
      <c r="S22" s="22">
        <f t="shared" si="2"/>
        <v>7</v>
      </c>
      <c r="T22" s="9">
        <v>5</v>
      </c>
      <c r="U22" s="9">
        <v>50</v>
      </c>
      <c r="V22" s="9">
        <v>3</v>
      </c>
      <c r="W22" s="9">
        <v>10</v>
      </c>
      <c r="X22" s="22">
        <f t="shared" si="3"/>
        <v>7</v>
      </c>
      <c r="Y22" s="9">
        <v>5</v>
      </c>
      <c r="Z22">
        <f t="shared" si="37"/>
        <v>0</v>
      </c>
      <c r="AA22">
        <f t="shared" si="38"/>
        <v>0</v>
      </c>
      <c r="AB22" s="9"/>
      <c r="AC22">
        <f t="shared" si="4"/>
        <v>6</v>
      </c>
      <c r="AD22">
        <f t="shared" si="5"/>
        <v>2</v>
      </c>
      <c r="AE22">
        <f t="shared" si="6"/>
        <v>2</v>
      </c>
      <c r="AF22">
        <f t="shared" si="7"/>
        <v>0</v>
      </c>
      <c r="AG22">
        <f t="shared" si="8"/>
        <v>0</v>
      </c>
      <c r="AI22" t="str">
        <f t="shared" si="9"/>
        <v>Simple</v>
      </c>
      <c r="AJ22">
        <f t="shared" si="10"/>
        <v>7.281053999999999</v>
      </c>
      <c r="AK22" s="35">
        <f t="shared" si="11"/>
        <v>8.829559137531156</v>
      </c>
      <c r="AL22">
        <f t="shared" si="12"/>
        <v>-3</v>
      </c>
      <c r="AM22">
        <f t="shared" si="13"/>
        <v>0.32</v>
      </c>
      <c r="AN22">
        <f t="shared" si="14"/>
        <v>-0.42400000000000004</v>
      </c>
      <c r="AO22">
        <f t="shared" si="15"/>
        <v>0.924</v>
      </c>
      <c r="AP22" s="12" t="str">
        <f t="shared" si="16"/>
        <v>Win</v>
      </c>
      <c r="AQ22" s="35">
        <f t="shared" si="17"/>
        <v>-0.9063647310024923</v>
      </c>
      <c r="AR22" s="35">
        <f t="shared" si="18"/>
        <v>1.2004288214414274</v>
      </c>
      <c r="AS22">
        <f ca="1" t="shared" si="19"/>
        <v>86</v>
      </c>
      <c r="AT22" s="35">
        <f t="shared" si="20"/>
        <v>10.936352689975076</v>
      </c>
      <c r="AU22" s="35">
        <f t="shared" si="21"/>
        <v>10.936352689975076</v>
      </c>
      <c r="AV22">
        <f ca="1" t="shared" si="22"/>
        <v>96</v>
      </c>
      <c r="AW22" s="35">
        <f t="shared" si="23"/>
        <v>9.735923868533648</v>
      </c>
      <c r="AX22">
        <f t="shared" si="24"/>
        <v>0.471</v>
      </c>
      <c r="AY22">
        <f>IF(BL22="Difficult",1+(MAX(AY$1:AY21)),"")</f>
      </c>
      <c r="AZ22">
        <f>IF(BL22="Simple",1+(MAX(AZ$1:AZ21)),"")</f>
        <v>11</v>
      </c>
      <c r="BA22" s="14">
        <f t="shared" si="25"/>
        <v>0</v>
      </c>
      <c r="BB22" s="14">
        <f t="shared" si="26"/>
        <v>11</v>
      </c>
      <c r="BC22" s="14">
        <v>2</v>
      </c>
      <c r="BD22">
        <f t="shared" si="27"/>
        <v>8.829559137531156</v>
      </c>
      <c r="BE22">
        <f t="shared" si="28"/>
      </c>
      <c r="BF22" s="35">
        <f t="shared" si="29"/>
        <v>8</v>
      </c>
      <c r="BG22" s="37">
        <f t="shared" si="30"/>
      </c>
      <c r="BH22">
        <f t="shared" si="31"/>
        <v>2</v>
      </c>
      <c r="BI22">
        <f t="shared" si="32"/>
        <v>6</v>
      </c>
      <c r="BJ22" s="37">
        <f t="shared" si="33"/>
        <v>9.208211561413481</v>
      </c>
      <c r="BK22" s="37">
        <f t="shared" si="34"/>
        <v>2.346567974824375</v>
      </c>
      <c r="BL22" t="str">
        <f t="shared" si="35"/>
        <v>Simple</v>
      </c>
      <c r="BM22" t="str">
        <f t="shared" si="36"/>
        <v>Det</v>
      </c>
      <c r="BN22">
        <f t="shared" si="39"/>
        <v>-1.4660578996161402</v>
      </c>
      <c r="BO22">
        <f t="shared" si="40"/>
        <v>0.13055986999694705</v>
      </c>
      <c r="BP22">
        <f t="shared" si="41"/>
        <v>-0.10650121593245368</v>
      </c>
      <c r="BQ22">
        <f t="shared" si="42"/>
        <v>0.06734572751544271</v>
      </c>
      <c r="BR22">
        <f t="shared" si="43"/>
        <v>-0.343663379509051</v>
      </c>
    </row>
    <row r="23" spans="1:70" ht="12.75">
      <c r="A23" s="16" t="s">
        <v>51</v>
      </c>
      <c r="B23" s="23">
        <v>122</v>
      </c>
      <c r="C23" s="21">
        <v>38</v>
      </c>
      <c r="D23" s="15">
        <v>38</v>
      </c>
      <c r="E23">
        <v>2</v>
      </c>
      <c r="F23">
        <f t="shared" si="0"/>
        <v>1</v>
      </c>
      <c r="G23">
        <v>1</v>
      </c>
      <c r="H23">
        <v>4</v>
      </c>
      <c r="I23" s="15">
        <v>4</v>
      </c>
      <c r="K23" s="15">
        <v>1</v>
      </c>
      <c r="L23" s="11">
        <f t="shared" si="1"/>
        <v>4</v>
      </c>
      <c r="M23" s="10">
        <v>65</v>
      </c>
      <c r="N23" s="9">
        <v>5</v>
      </c>
      <c r="O23" s="9">
        <v>3</v>
      </c>
      <c r="P23" s="9">
        <v>66</v>
      </c>
      <c r="Q23" s="9">
        <v>1</v>
      </c>
      <c r="R23" s="9">
        <v>3</v>
      </c>
      <c r="S23" s="22">
        <f t="shared" si="2"/>
        <v>2</v>
      </c>
      <c r="T23" s="9">
        <v>2</v>
      </c>
      <c r="U23" s="9">
        <v>50</v>
      </c>
      <c r="V23" s="9">
        <v>1</v>
      </c>
      <c r="W23" s="9">
        <v>2</v>
      </c>
      <c r="X23" s="22">
        <f t="shared" si="3"/>
        <v>1</v>
      </c>
      <c r="Y23" s="9">
        <v>2</v>
      </c>
      <c r="Z23">
        <f t="shared" si="37"/>
        <v>-1</v>
      </c>
      <c r="AA23">
        <f t="shared" si="38"/>
        <v>1</v>
      </c>
      <c r="AB23" s="9"/>
      <c r="AC23">
        <f t="shared" si="4"/>
        <v>2.5</v>
      </c>
      <c r="AD23">
        <f t="shared" si="5"/>
        <v>1</v>
      </c>
      <c r="AE23">
        <f t="shared" si="6"/>
        <v>1</v>
      </c>
      <c r="AF23">
        <f t="shared" si="7"/>
        <v>0</v>
      </c>
      <c r="AG23">
        <f t="shared" si="8"/>
        <v>0</v>
      </c>
      <c r="AI23" t="str">
        <f t="shared" si="9"/>
        <v>Simple</v>
      </c>
      <c r="AJ23">
        <f t="shared" si="10"/>
        <v>12.281054</v>
      </c>
      <c r="AK23" s="35">
        <f t="shared" si="11"/>
        <v>4</v>
      </c>
      <c r="AL23">
        <f t="shared" si="12"/>
        <v>-1</v>
      </c>
      <c r="AM23">
        <f t="shared" si="13"/>
        <v>0.943</v>
      </c>
      <c r="AN23">
        <f t="shared" si="14"/>
        <v>-0.2829999999999999</v>
      </c>
      <c r="AO23">
        <f t="shared" si="15"/>
        <v>0.943</v>
      </c>
      <c r="AP23" s="12" t="str">
        <f t="shared" si="16"/>
        <v>Win</v>
      </c>
      <c r="AQ23" s="35">
        <f t="shared" si="17"/>
        <v>2.0533967762219603</v>
      </c>
      <c r="AR23" s="35">
        <f t="shared" si="18"/>
        <v>2.0533967762219603</v>
      </c>
      <c r="AS23">
        <f ca="1" t="shared" si="19"/>
        <v>11</v>
      </c>
      <c r="AT23" s="35">
        <f t="shared" si="20"/>
        <v>4</v>
      </c>
      <c r="AU23" s="35">
        <f t="shared" si="21"/>
        <v>4</v>
      </c>
      <c r="AV23">
        <f ca="1" t="shared" si="22"/>
        <v>104</v>
      </c>
      <c r="AW23" s="35">
        <f t="shared" si="23"/>
        <v>1.9466032237780397</v>
      </c>
      <c r="AX23">
        <f t="shared" si="24"/>
        <v>0.42</v>
      </c>
      <c r="AY23">
        <f>IF(BL23="Difficult",1+(MAX(AY$1:AY22)),"")</f>
        <v>11</v>
      </c>
      <c r="AZ23">
        <f>IF(BL23="Simple",1+(MAX(AZ$1:AZ22)),"")</f>
      </c>
      <c r="BA23" s="14">
        <f t="shared" si="25"/>
        <v>1</v>
      </c>
      <c r="BB23" s="14">
        <f t="shared" si="26"/>
        <v>11</v>
      </c>
      <c r="BC23" s="14">
        <v>2</v>
      </c>
      <c r="BD23">
        <f t="shared" si="27"/>
      </c>
      <c r="BE23">
        <f t="shared" si="28"/>
        <v>4</v>
      </c>
      <c r="BF23" s="35">
        <f t="shared" si="29"/>
      </c>
      <c r="BG23" s="37">
        <f t="shared" si="30"/>
        <v>4</v>
      </c>
      <c r="BH23">
        <f t="shared" si="31"/>
        <v>1</v>
      </c>
      <c r="BI23">
        <f t="shared" si="32"/>
        <v>2.5</v>
      </c>
      <c r="BJ23" s="37">
        <f t="shared" si="33"/>
        <v>9.208211561413481</v>
      </c>
      <c r="BK23" s="37">
        <f t="shared" si="34"/>
        <v>2.346567974824375</v>
      </c>
      <c r="BL23" t="str">
        <f t="shared" si="35"/>
        <v>Difficult</v>
      </c>
      <c r="BM23" t="str">
        <f t="shared" si="36"/>
        <v>Self</v>
      </c>
      <c r="BN23">
        <f t="shared" si="39"/>
        <v>-0.5566506979063689</v>
      </c>
      <c r="BO23">
        <f t="shared" si="40"/>
        <v>0.7702223909572217</v>
      </c>
      <c r="BP23">
        <f t="shared" si="41"/>
        <v>0.8386970754680739</v>
      </c>
      <c r="BQ23">
        <f t="shared" si="42"/>
        <v>0.9049889369045973</v>
      </c>
      <c r="BR23">
        <f t="shared" si="43"/>
        <v>0.48931442635588096</v>
      </c>
    </row>
    <row r="24" spans="1:70" ht="12.75">
      <c r="A24" s="16" t="s">
        <v>51</v>
      </c>
      <c r="B24" s="23">
        <v>123</v>
      </c>
      <c r="C24" s="21">
        <v>47</v>
      </c>
      <c r="D24" s="15">
        <v>47</v>
      </c>
      <c r="E24">
        <v>2</v>
      </c>
      <c r="F24">
        <f t="shared" si="0"/>
        <v>1</v>
      </c>
      <c r="G24">
        <v>1</v>
      </c>
      <c r="H24">
        <v>4</v>
      </c>
      <c r="I24" s="15">
        <v>2</v>
      </c>
      <c r="J24" s="15">
        <v>10</v>
      </c>
      <c r="K24" s="15">
        <v>1</v>
      </c>
      <c r="L24" s="11">
        <f t="shared" si="1"/>
        <v>4</v>
      </c>
      <c r="M24" s="10">
        <v>20</v>
      </c>
      <c r="N24" s="9">
        <v>2</v>
      </c>
      <c r="O24" s="9">
        <v>2</v>
      </c>
      <c r="P24" s="9">
        <v>10</v>
      </c>
      <c r="Q24" s="9">
        <v>1</v>
      </c>
      <c r="R24" s="9">
        <v>3</v>
      </c>
      <c r="S24" s="22">
        <f t="shared" si="2"/>
        <v>2</v>
      </c>
      <c r="T24" s="9">
        <v>5</v>
      </c>
      <c r="U24" s="9">
        <v>50</v>
      </c>
      <c r="V24" s="9">
        <v>1</v>
      </c>
      <c r="W24" s="9">
        <v>5</v>
      </c>
      <c r="X24" s="22">
        <f t="shared" si="3"/>
        <v>4</v>
      </c>
      <c r="Y24" s="9">
        <v>3</v>
      </c>
      <c r="Z24">
        <f t="shared" si="37"/>
        <v>2</v>
      </c>
      <c r="AA24">
        <f t="shared" si="38"/>
        <v>-2</v>
      </c>
      <c r="AB24" s="9"/>
      <c r="AC24">
        <f t="shared" si="4"/>
        <v>3.5</v>
      </c>
      <c r="AD24">
        <f t="shared" si="5"/>
        <v>-3</v>
      </c>
      <c r="AE24">
        <f t="shared" si="6"/>
        <v>-1</v>
      </c>
      <c r="AF24">
        <f t="shared" si="7"/>
        <v>2</v>
      </c>
      <c r="AG24">
        <f t="shared" si="8"/>
        <v>-2</v>
      </c>
      <c r="AI24" t="str">
        <f t="shared" si="9"/>
        <v>Simple</v>
      </c>
      <c r="AJ24">
        <f t="shared" si="10"/>
        <v>2.2810539999999992</v>
      </c>
      <c r="AK24" s="35">
        <f t="shared" si="11"/>
        <v>2.9466032237780397</v>
      </c>
      <c r="AL24">
        <f t="shared" si="12"/>
        <v>0</v>
      </c>
      <c r="AM24">
        <f t="shared" si="13"/>
        <v>0.71</v>
      </c>
      <c r="AN24">
        <f t="shared" si="14"/>
        <v>-0.61</v>
      </c>
      <c r="AO24">
        <f t="shared" si="15"/>
        <v>0.71</v>
      </c>
      <c r="AP24" s="12" t="str">
        <f t="shared" si="16"/>
        <v>Win</v>
      </c>
      <c r="AQ24" s="35">
        <f t="shared" si="17"/>
        <v>2.2270655273189557</v>
      </c>
      <c r="AR24" s="35">
        <f t="shared" si="18"/>
        <v>2.2270655273189557</v>
      </c>
      <c r="AS24">
        <f ca="1" t="shared" si="19"/>
        <v>12</v>
      </c>
      <c r="AT24" s="35">
        <f t="shared" si="20"/>
        <v>2.9466032237780397</v>
      </c>
      <c r="AU24" s="35">
        <f t="shared" si="21"/>
        <v>2.9466032237780397</v>
      </c>
      <c r="AV24">
        <f ca="1" t="shared" si="22"/>
        <v>84</v>
      </c>
      <c r="AW24" s="35">
        <f t="shared" si="23"/>
        <v>0.719537696459084</v>
      </c>
      <c r="AX24">
        <f t="shared" si="24"/>
        <v>0.037</v>
      </c>
      <c r="AY24">
        <f>IF(BL24="Difficult",1+(MAX(AY$1:AY23)),"")</f>
        <v>12</v>
      </c>
      <c r="AZ24">
        <f>IF(BL24="Simple",1+(MAX(AZ$1:AZ23)),"")</f>
      </c>
      <c r="BA24" s="14">
        <f t="shared" si="25"/>
        <v>1</v>
      </c>
      <c r="BB24" s="14">
        <f t="shared" si="26"/>
        <v>12</v>
      </c>
      <c r="BC24" s="14">
        <v>2</v>
      </c>
      <c r="BD24">
        <f t="shared" si="27"/>
      </c>
      <c r="BE24">
        <f t="shared" si="28"/>
        <v>2.9466032237780397</v>
      </c>
      <c r="BF24" s="35">
        <f t="shared" si="29"/>
      </c>
      <c r="BG24" s="37">
        <f t="shared" si="30"/>
        <v>2</v>
      </c>
      <c r="BH24">
        <f t="shared" si="31"/>
        <v>-3</v>
      </c>
      <c r="BI24">
        <f t="shared" si="32"/>
        <v>3.5</v>
      </c>
      <c r="BJ24" s="37">
        <f t="shared" si="33"/>
        <v>9.208211561413481</v>
      </c>
      <c r="BK24" s="37">
        <f t="shared" si="34"/>
        <v>2.346567974824375</v>
      </c>
      <c r="BL24" t="str">
        <f t="shared" si="35"/>
        <v>Difficult</v>
      </c>
      <c r="BM24" t="str">
        <f t="shared" si="36"/>
        <v>Self</v>
      </c>
      <c r="BN24">
        <f t="shared" si="39"/>
        <v>-0.5566506979063689</v>
      </c>
      <c r="BO24">
        <f t="shared" si="40"/>
        <v>-1.148765171923602</v>
      </c>
      <c r="BP24">
        <f t="shared" si="41"/>
        <v>-1.996897798733509</v>
      </c>
      <c r="BQ24">
        <f t="shared" si="42"/>
        <v>-2.0267622959574436</v>
      </c>
      <c r="BR24">
        <f t="shared" si="43"/>
        <v>-1.4322689911302309</v>
      </c>
    </row>
    <row r="25" spans="1:70" ht="12.75">
      <c r="A25" s="16" t="s">
        <v>51</v>
      </c>
      <c r="B25" s="23">
        <v>124</v>
      </c>
      <c r="C25" s="21">
        <v>15</v>
      </c>
      <c r="D25" s="15">
        <v>39</v>
      </c>
      <c r="E25">
        <v>1</v>
      </c>
      <c r="F25">
        <f t="shared" si="0"/>
        <v>0</v>
      </c>
      <c r="G25">
        <v>1</v>
      </c>
      <c r="H25">
        <v>3</v>
      </c>
      <c r="I25" s="15">
        <v>1</v>
      </c>
      <c r="J25" s="15">
        <v>30</v>
      </c>
      <c r="K25" s="15">
        <v>0</v>
      </c>
      <c r="L25" s="11">
        <f t="shared" si="1"/>
        <v>3</v>
      </c>
      <c r="M25" s="10">
        <v>25</v>
      </c>
      <c r="N25" s="9">
        <v>4</v>
      </c>
      <c r="O25" s="9">
        <v>4</v>
      </c>
      <c r="P25" s="9">
        <v>50</v>
      </c>
      <c r="Q25" s="9">
        <v>2</v>
      </c>
      <c r="R25" s="9">
        <v>6</v>
      </c>
      <c r="S25" s="22">
        <f t="shared" si="2"/>
        <v>4</v>
      </c>
      <c r="T25" s="9">
        <v>4</v>
      </c>
      <c r="U25" s="9">
        <v>50</v>
      </c>
      <c r="V25" s="9">
        <v>2</v>
      </c>
      <c r="W25" s="9">
        <v>6</v>
      </c>
      <c r="X25" s="22">
        <f t="shared" si="3"/>
        <v>4</v>
      </c>
      <c r="Y25" s="9">
        <v>4</v>
      </c>
      <c r="Z25">
        <f t="shared" si="37"/>
        <v>0</v>
      </c>
      <c r="AA25">
        <f t="shared" si="38"/>
        <v>0</v>
      </c>
      <c r="AB25" s="9"/>
      <c r="AC25">
        <f t="shared" si="4"/>
        <v>4</v>
      </c>
      <c r="AD25">
        <f t="shared" si="5"/>
        <v>0</v>
      </c>
      <c r="AE25">
        <f t="shared" si="6"/>
        <v>0</v>
      </c>
      <c r="AF25">
        <f t="shared" si="7"/>
        <v>0</v>
      </c>
      <c r="AG25">
        <f t="shared" si="8"/>
        <v>0</v>
      </c>
      <c r="AI25" t="str">
        <f t="shared" si="9"/>
        <v>Simple</v>
      </c>
      <c r="AJ25">
        <f t="shared" si="10"/>
        <v>17.718946000000003</v>
      </c>
      <c r="AK25" s="35">
        <f t="shared" si="11"/>
        <v>1.5852204312344222</v>
      </c>
      <c r="AL25">
        <f t="shared" si="12"/>
        <v>2</v>
      </c>
      <c r="AM25">
        <f t="shared" si="13"/>
        <v>0.242</v>
      </c>
      <c r="AN25">
        <f t="shared" si="14"/>
        <v>-0.014000000000000012</v>
      </c>
      <c r="AO25">
        <f t="shared" si="15"/>
        <v>0.514</v>
      </c>
      <c r="AP25" s="12" t="str">
        <f t="shared" si="16"/>
        <v>Lose</v>
      </c>
      <c r="AQ25" s="35">
        <f t="shared" si="17"/>
        <v>-1.3379739752942406</v>
      </c>
      <c r="AR25" s="35">
        <f t="shared" si="18"/>
        <v>-0.9231944065286628</v>
      </c>
      <c r="AS25">
        <f ca="1" t="shared" si="19"/>
        <v>30</v>
      </c>
      <c r="AT25" s="35">
        <f t="shared" si="20"/>
        <v>2</v>
      </c>
      <c r="AU25" s="35">
        <f t="shared" si="21"/>
        <v>2</v>
      </c>
      <c r="AV25">
        <f ca="1" t="shared" si="22"/>
        <v>9</v>
      </c>
      <c r="AW25" s="35">
        <f t="shared" si="23"/>
        <v>2.923194406528663</v>
      </c>
      <c r="AX25">
        <f t="shared" si="24"/>
        <v>0.691</v>
      </c>
      <c r="AY25">
        <f>IF(BL25="Difficult",1+(MAX(AY$1:AY24)),"")</f>
        <v>13</v>
      </c>
      <c r="AZ25">
        <f>IF(BL25="Simple",1+(MAX(AZ$1:AZ24)),"")</f>
      </c>
      <c r="BA25" s="14">
        <f t="shared" si="25"/>
        <v>1</v>
      </c>
      <c r="BB25" s="14">
        <f t="shared" si="26"/>
        <v>13</v>
      </c>
      <c r="BC25" s="14">
        <v>2</v>
      </c>
      <c r="BD25">
        <f t="shared" si="27"/>
      </c>
      <c r="BE25">
        <f t="shared" si="28"/>
        <v>1.5852204312344222</v>
      </c>
      <c r="BF25" s="35">
        <f t="shared" si="29"/>
      </c>
      <c r="BG25" s="37">
        <f t="shared" si="30"/>
        <v>1</v>
      </c>
      <c r="BH25">
        <f t="shared" si="31"/>
        <v>0</v>
      </c>
      <c r="BI25">
        <f t="shared" si="32"/>
        <v>4</v>
      </c>
      <c r="BJ25" s="37">
        <f t="shared" si="33"/>
        <v>9.208211561413481</v>
      </c>
      <c r="BK25" s="37">
        <f t="shared" si="34"/>
        <v>2.346567974824375</v>
      </c>
      <c r="BL25" t="str">
        <f t="shared" si="35"/>
        <v>Difficult</v>
      </c>
      <c r="BM25" t="str">
        <f t="shared" si="36"/>
        <v>Det</v>
      </c>
      <c r="BN25">
        <f t="shared" si="39"/>
        <v>-1.4660578996161402</v>
      </c>
      <c r="BO25">
        <f t="shared" si="40"/>
        <v>-0.9355443316035106</v>
      </c>
      <c r="BP25">
        <f t="shared" si="41"/>
        <v>-0.10650121593245368</v>
      </c>
      <c r="BQ25">
        <f t="shared" si="42"/>
        <v>0.06734572751544271</v>
      </c>
      <c r="BR25">
        <f t="shared" si="43"/>
        <v>-0.6101894299091656</v>
      </c>
    </row>
    <row r="26" spans="1:70" ht="12.75">
      <c r="A26" s="16" t="s">
        <v>51</v>
      </c>
      <c r="B26" s="23">
        <v>125</v>
      </c>
      <c r="C26" s="21">
        <v>30</v>
      </c>
      <c r="D26" s="15">
        <v>30</v>
      </c>
      <c r="E26">
        <v>2</v>
      </c>
      <c r="F26">
        <f t="shared" si="0"/>
        <v>1</v>
      </c>
      <c r="G26">
        <v>0</v>
      </c>
      <c r="H26">
        <v>2</v>
      </c>
      <c r="I26" s="15">
        <v>9</v>
      </c>
      <c r="J26" s="15">
        <v>15</v>
      </c>
      <c r="K26" s="15">
        <v>3</v>
      </c>
      <c r="L26" s="11">
        <f t="shared" si="1"/>
        <v>0</v>
      </c>
      <c r="M26" s="10">
        <v>50</v>
      </c>
      <c r="N26" s="9">
        <v>4</v>
      </c>
      <c r="O26" s="9">
        <v>10</v>
      </c>
      <c r="P26" s="9">
        <v>50</v>
      </c>
      <c r="Q26" s="9">
        <v>8</v>
      </c>
      <c r="R26" s="9">
        <v>10</v>
      </c>
      <c r="S26" s="22">
        <f t="shared" si="2"/>
        <v>2</v>
      </c>
      <c r="T26" s="9">
        <v>10</v>
      </c>
      <c r="U26" s="9">
        <v>50</v>
      </c>
      <c r="V26" s="9">
        <v>8</v>
      </c>
      <c r="W26" s="9">
        <v>10</v>
      </c>
      <c r="X26" s="22">
        <f t="shared" si="3"/>
        <v>2</v>
      </c>
      <c r="Y26" s="9">
        <v>9</v>
      </c>
      <c r="Z26">
        <f t="shared" si="37"/>
        <v>0</v>
      </c>
      <c r="AA26">
        <f t="shared" si="38"/>
        <v>0</v>
      </c>
      <c r="AB26" s="9"/>
      <c r="AC26">
        <f t="shared" si="4"/>
        <v>10</v>
      </c>
      <c r="AD26">
        <f t="shared" si="5"/>
        <v>0</v>
      </c>
      <c r="AE26">
        <f t="shared" si="6"/>
        <v>1</v>
      </c>
      <c r="AF26">
        <f t="shared" si="7"/>
        <v>1</v>
      </c>
      <c r="AG26">
        <f t="shared" si="8"/>
        <v>1</v>
      </c>
      <c r="AI26" t="str">
        <f t="shared" si="9"/>
        <v>Simple</v>
      </c>
      <c r="AJ26">
        <f t="shared" si="10"/>
        <v>2.7189460000000008</v>
      </c>
      <c r="AK26" s="35">
        <f t="shared" si="11"/>
        <v>9.936352689975076</v>
      </c>
      <c r="AL26">
        <f t="shared" si="12"/>
        <v>1</v>
      </c>
      <c r="AM26">
        <f t="shared" si="13"/>
        <v>0.613</v>
      </c>
      <c r="AN26">
        <f t="shared" si="14"/>
        <v>-0.11299999999999999</v>
      </c>
      <c r="AO26">
        <f t="shared" si="15"/>
        <v>0.613</v>
      </c>
      <c r="AP26" s="12" t="str">
        <f t="shared" si="16"/>
        <v>Lose</v>
      </c>
      <c r="AQ26" s="35">
        <f t="shared" si="17"/>
        <v>-0.7831850064840093</v>
      </c>
      <c r="AR26" s="35">
        <f t="shared" si="18"/>
        <v>-0.7831850064840093</v>
      </c>
      <c r="AS26">
        <f ca="1" t="shared" si="19"/>
        <v>12</v>
      </c>
      <c r="AT26" s="35">
        <f t="shared" si="20"/>
        <v>9.936352689975076</v>
      </c>
      <c r="AU26" s="35">
        <f t="shared" si="21"/>
        <v>9.936352689975076</v>
      </c>
      <c r="AV26">
        <f ca="1" t="shared" si="22"/>
        <v>29</v>
      </c>
      <c r="AW26" s="35">
        <f t="shared" si="23"/>
        <v>10.719537696459085</v>
      </c>
      <c r="AX26">
        <f t="shared" si="24"/>
        <v>0.773</v>
      </c>
      <c r="AY26">
        <f>IF(BL26="Difficult",1+(MAX(AY$1:AY25)),"")</f>
      </c>
      <c r="AZ26">
        <f>IF(BL26="Simple",1+(MAX(AZ$1:AZ25)),"")</f>
        <v>12</v>
      </c>
      <c r="BA26" s="14">
        <f t="shared" si="25"/>
        <v>0</v>
      </c>
      <c r="BB26" s="14">
        <f t="shared" si="26"/>
        <v>12</v>
      </c>
      <c r="BC26" s="14">
        <v>2</v>
      </c>
      <c r="BD26">
        <f t="shared" si="27"/>
        <v>9.936352689975076</v>
      </c>
      <c r="BE26">
        <f t="shared" si="28"/>
      </c>
      <c r="BF26" s="35">
        <f t="shared" si="29"/>
        <v>9</v>
      </c>
      <c r="BG26" s="37">
        <f t="shared" si="30"/>
      </c>
      <c r="BH26">
        <f t="shared" si="31"/>
        <v>0</v>
      </c>
      <c r="BI26">
        <f t="shared" si="32"/>
        <v>10</v>
      </c>
      <c r="BJ26" s="37">
        <f t="shared" si="33"/>
        <v>9.208211561413481</v>
      </c>
      <c r="BK26" s="37">
        <f t="shared" si="34"/>
        <v>2.346567974824375</v>
      </c>
      <c r="BL26" t="str">
        <f t="shared" si="35"/>
        <v>Simple</v>
      </c>
      <c r="BM26" t="str">
        <f t="shared" si="36"/>
        <v>Self</v>
      </c>
      <c r="BN26">
        <f t="shared" si="39"/>
        <v>1.2621637055131736</v>
      </c>
      <c r="BO26">
        <f t="shared" si="40"/>
        <v>0.13055986999694705</v>
      </c>
      <c r="BP26">
        <f t="shared" si="41"/>
        <v>-0.10650121593245368</v>
      </c>
      <c r="BQ26">
        <f t="shared" si="42"/>
        <v>0.06734572751544271</v>
      </c>
      <c r="BR26">
        <f t="shared" si="43"/>
        <v>0.33839202177327743</v>
      </c>
    </row>
    <row r="27" spans="1:70" ht="12.75">
      <c r="A27" s="16" t="s">
        <v>51</v>
      </c>
      <c r="B27" s="23">
        <v>126</v>
      </c>
      <c r="C27" s="21">
        <v>28</v>
      </c>
      <c r="D27" s="15">
        <v>28</v>
      </c>
      <c r="E27">
        <v>2</v>
      </c>
      <c r="F27">
        <f t="shared" si="0"/>
        <v>1</v>
      </c>
      <c r="G27">
        <v>1</v>
      </c>
      <c r="H27">
        <v>4</v>
      </c>
      <c r="I27" s="15">
        <v>1</v>
      </c>
      <c r="J27" s="15">
        <v>13</v>
      </c>
      <c r="K27" s="15">
        <v>1.7</v>
      </c>
      <c r="L27" s="11">
        <f t="shared" si="1"/>
        <v>4.7</v>
      </c>
      <c r="M27" s="10">
        <v>50</v>
      </c>
      <c r="N27" s="9">
        <v>4</v>
      </c>
      <c r="O27" s="9">
        <v>3</v>
      </c>
      <c r="P27" s="9">
        <v>10</v>
      </c>
      <c r="Q27" s="9">
        <v>0</v>
      </c>
      <c r="R27" s="9">
        <v>3</v>
      </c>
      <c r="S27" s="22">
        <v>3</v>
      </c>
      <c r="T27" s="9">
        <v>5</v>
      </c>
      <c r="U27" s="9">
        <v>50</v>
      </c>
      <c r="V27" s="9">
        <v>2</v>
      </c>
      <c r="W27" s="9">
        <v>7</v>
      </c>
      <c r="X27" s="22">
        <f t="shared" si="3"/>
        <v>5</v>
      </c>
      <c r="Y27" s="9">
        <v>4</v>
      </c>
      <c r="Z27">
        <f t="shared" si="37"/>
        <v>2</v>
      </c>
      <c r="AA27">
        <f t="shared" si="38"/>
        <v>-2</v>
      </c>
      <c r="AB27" s="9"/>
      <c r="AC27">
        <f t="shared" si="4"/>
        <v>4</v>
      </c>
      <c r="AD27">
        <f t="shared" si="5"/>
        <v>-2</v>
      </c>
      <c r="AE27">
        <f t="shared" si="6"/>
        <v>-1</v>
      </c>
      <c r="AF27">
        <f t="shared" si="7"/>
        <v>1</v>
      </c>
      <c r="AG27">
        <f t="shared" si="8"/>
        <v>-1</v>
      </c>
      <c r="AI27" t="str">
        <f t="shared" si="9"/>
        <v>Simple</v>
      </c>
      <c r="AJ27">
        <f t="shared" si="10"/>
        <v>0.7189460000000008</v>
      </c>
      <c r="AK27" s="35">
        <f t="shared" si="11"/>
        <v>1.9831703244738295</v>
      </c>
      <c r="AL27">
        <f t="shared" si="12"/>
        <v>2</v>
      </c>
      <c r="AM27">
        <f t="shared" si="13"/>
        <v>0.457</v>
      </c>
      <c r="AN27">
        <f t="shared" si="14"/>
        <v>-0.357</v>
      </c>
      <c r="AO27">
        <f t="shared" si="15"/>
        <v>0.457</v>
      </c>
      <c r="AP27" s="12" t="str">
        <f t="shared" si="16"/>
        <v>Win</v>
      </c>
      <c r="AQ27" s="35">
        <f t="shared" si="17"/>
        <v>0.03656710069578972</v>
      </c>
      <c r="AR27" s="35">
        <f t="shared" si="18"/>
        <v>0.03656710069578972</v>
      </c>
      <c r="AS27">
        <f ca="1" t="shared" si="19"/>
        <v>14</v>
      </c>
      <c r="AT27" s="35">
        <f t="shared" si="20"/>
        <v>1.9831703244738295</v>
      </c>
      <c r="AU27" s="35">
        <f t="shared" si="21"/>
        <v>1.9831703244738295</v>
      </c>
      <c r="AV27">
        <f ca="1" t="shared" si="22"/>
        <v>104</v>
      </c>
      <c r="AW27" s="35">
        <f t="shared" si="23"/>
        <v>1.9466032237780397</v>
      </c>
      <c r="AX27">
        <f t="shared" si="24"/>
        <v>0.42</v>
      </c>
      <c r="AY27">
        <f>IF(BL27="Difficult",1+(MAX(AY$1:AY26)),"")</f>
        <v>14</v>
      </c>
      <c r="AZ27">
        <f>IF(BL27="Simple",1+(MAX(AZ$1:AZ26)),"")</f>
      </c>
      <c r="BA27" s="14">
        <f t="shared" si="25"/>
        <v>1</v>
      </c>
      <c r="BB27" s="14">
        <f t="shared" si="26"/>
        <v>14</v>
      </c>
      <c r="BC27" s="14">
        <v>2</v>
      </c>
      <c r="BD27">
        <f t="shared" si="27"/>
      </c>
      <c r="BE27">
        <f t="shared" si="28"/>
        <v>1.9831703244738295</v>
      </c>
      <c r="BF27" s="35">
        <f t="shared" si="29"/>
      </c>
      <c r="BG27" s="37">
        <f t="shared" si="30"/>
        <v>1</v>
      </c>
      <c r="BH27">
        <f t="shared" si="31"/>
        <v>-2</v>
      </c>
      <c r="BI27">
        <f t="shared" si="32"/>
        <v>4</v>
      </c>
      <c r="BJ27" s="37">
        <f t="shared" si="33"/>
        <v>9.208211561413481</v>
      </c>
      <c r="BK27" s="37">
        <f t="shared" si="34"/>
        <v>2.346567974824375</v>
      </c>
      <c r="BL27" t="str">
        <f t="shared" si="35"/>
        <v>Difficult</v>
      </c>
      <c r="BM27" t="str">
        <f t="shared" si="36"/>
        <v>Self</v>
      </c>
      <c r="BN27">
        <f t="shared" si="39"/>
        <v>0.07993434329047092</v>
      </c>
      <c r="BO27">
        <f t="shared" si="40"/>
        <v>0.13055986999694705</v>
      </c>
      <c r="BP27">
        <f t="shared" si="41"/>
        <v>-0.10650121593245368</v>
      </c>
      <c r="BQ27">
        <f t="shared" si="42"/>
        <v>-2.0267622959574436</v>
      </c>
      <c r="BR27">
        <f t="shared" si="43"/>
        <v>-0.48069232465061984</v>
      </c>
    </row>
    <row r="28" spans="1:70" ht="12.75">
      <c r="A28" s="16" t="s">
        <v>51</v>
      </c>
      <c r="B28" s="23">
        <v>127</v>
      </c>
      <c r="C28" s="21">
        <v>43</v>
      </c>
      <c r="D28" s="15">
        <v>28</v>
      </c>
      <c r="E28">
        <v>1</v>
      </c>
      <c r="F28">
        <f t="shared" si="0"/>
        <v>0</v>
      </c>
      <c r="G28">
        <v>0</v>
      </c>
      <c r="H28">
        <v>1</v>
      </c>
      <c r="I28" s="15">
        <v>8</v>
      </c>
      <c r="J28" s="15">
        <v>10</v>
      </c>
      <c r="K28" s="15">
        <v>3</v>
      </c>
      <c r="L28" s="11">
        <f t="shared" si="1"/>
        <v>6</v>
      </c>
      <c r="M28" s="10">
        <v>50</v>
      </c>
      <c r="N28" s="9">
        <v>4</v>
      </c>
      <c r="O28" s="9">
        <v>5</v>
      </c>
      <c r="P28" s="9">
        <v>50</v>
      </c>
      <c r="Q28" s="9">
        <v>2</v>
      </c>
      <c r="R28" s="9">
        <v>10</v>
      </c>
      <c r="S28" s="22">
        <f t="shared" si="2"/>
        <v>8</v>
      </c>
      <c r="T28" s="9">
        <v>5</v>
      </c>
      <c r="U28" s="9">
        <v>50</v>
      </c>
      <c r="V28" s="9">
        <v>2</v>
      </c>
      <c r="W28" s="9">
        <v>10</v>
      </c>
      <c r="X28" s="22">
        <f t="shared" si="3"/>
        <v>8</v>
      </c>
      <c r="Y28" s="9">
        <v>5</v>
      </c>
      <c r="Z28">
        <f t="shared" si="37"/>
        <v>0</v>
      </c>
      <c r="AA28">
        <f t="shared" si="38"/>
        <v>0</v>
      </c>
      <c r="AB28" s="9"/>
      <c r="AC28">
        <f t="shared" si="4"/>
        <v>5</v>
      </c>
      <c r="AD28">
        <f t="shared" si="5"/>
        <v>0</v>
      </c>
      <c r="AE28">
        <f t="shared" si="6"/>
        <v>0</v>
      </c>
      <c r="AF28">
        <f t="shared" si="7"/>
        <v>0</v>
      </c>
      <c r="AG28">
        <f t="shared" si="8"/>
        <v>0</v>
      </c>
      <c r="AH28" s="9"/>
      <c r="AI28" t="str">
        <f t="shared" si="9"/>
        <v>Simple</v>
      </c>
      <c r="AJ28">
        <f t="shared" si="10"/>
        <v>2.2810539999999992</v>
      </c>
      <c r="AK28" s="35">
        <f t="shared" si="11"/>
        <v>8.94660322377804</v>
      </c>
      <c r="AL28">
        <f t="shared" si="12"/>
        <v>-5</v>
      </c>
      <c r="AM28">
        <f t="shared" si="13"/>
        <v>0.377</v>
      </c>
      <c r="AN28">
        <f t="shared" si="14"/>
        <v>-0.358</v>
      </c>
      <c r="AO28">
        <f t="shared" si="15"/>
        <v>0.858</v>
      </c>
      <c r="AP28" s="12" t="str">
        <f t="shared" si="16"/>
        <v>Win</v>
      </c>
      <c r="AQ28" s="35">
        <f t="shared" si="17"/>
        <v>-0.7893206447556089</v>
      </c>
      <c r="AR28" s="35">
        <f t="shared" si="18"/>
        <v>1.1053396776221955</v>
      </c>
      <c r="AS28">
        <f ca="1" t="shared" si="19"/>
        <v>88</v>
      </c>
      <c r="AT28" s="35">
        <f t="shared" si="20"/>
        <v>10.841263546155844</v>
      </c>
      <c r="AU28" s="35">
        <f t="shared" si="21"/>
        <v>10.841263546155844</v>
      </c>
      <c r="AV28">
        <f ca="1" t="shared" si="22"/>
        <v>96</v>
      </c>
      <c r="AW28" s="35">
        <f t="shared" si="23"/>
        <v>9.735923868533648</v>
      </c>
      <c r="AX28">
        <f t="shared" si="24"/>
        <v>0.471</v>
      </c>
      <c r="AY28">
        <f>IF(BL28="Difficult",1+(MAX(AY$1:AY27)),"")</f>
      </c>
      <c r="AZ28">
        <f>IF(BL28="Simple",1+(MAX(AZ$1:AZ27)),"")</f>
        <v>13</v>
      </c>
      <c r="BA28" s="14">
        <f t="shared" si="25"/>
        <v>0</v>
      </c>
      <c r="BB28" s="14">
        <f t="shared" si="26"/>
        <v>13</v>
      </c>
      <c r="BC28" s="14">
        <v>2</v>
      </c>
      <c r="BD28">
        <f t="shared" si="27"/>
        <v>8.94660322377804</v>
      </c>
      <c r="BE28">
        <f t="shared" si="28"/>
      </c>
      <c r="BF28" s="35">
        <f t="shared" si="29"/>
        <v>8</v>
      </c>
      <c r="BG28" s="37">
        <f t="shared" si="30"/>
      </c>
      <c r="BH28">
        <f t="shared" si="31"/>
        <v>0</v>
      </c>
      <c r="BI28">
        <f t="shared" si="32"/>
        <v>5</v>
      </c>
      <c r="BJ28" s="37">
        <f t="shared" si="33"/>
        <v>9.208211561413481</v>
      </c>
      <c r="BK28" s="37">
        <f t="shared" si="34"/>
        <v>2.346567974824375</v>
      </c>
      <c r="BL28" t="str">
        <f t="shared" si="35"/>
        <v>Simple</v>
      </c>
      <c r="BM28" t="str">
        <f t="shared" si="36"/>
        <v>Det</v>
      </c>
      <c r="BN28">
        <f t="shared" si="39"/>
        <v>1.2621637055131736</v>
      </c>
      <c r="BO28">
        <f t="shared" si="40"/>
        <v>0.13055986999694705</v>
      </c>
      <c r="BP28">
        <f t="shared" si="41"/>
        <v>-0.10650121593245368</v>
      </c>
      <c r="BQ28">
        <f t="shared" si="42"/>
        <v>0.06734572751544271</v>
      </c>
      <c r="BR28">
        <f t="shared" si="43"/>
        <v>0.33839202177327743</v>
      </c>
    </row>
    <row r="29" spans="1:70" ht="12.75">
      <c r="A29" s="16" t="s">
        <v>51</v>
      </c>
      <c r="B29" s="23">
        <v>128</v>
      </c>
      <c r="C29" s="21">
        <v>18</v>
      </c>
      <c r="D29" s="15">
        <v>27</v>
      </c>
      <c r="E29">
        <v>1</v>
      </c>
      <c r="F29">
        <f t="shared" si="0"/>
        <v>0</v>
      </c>
      <c r="G29">
        <v>1</v>
      </c>
      <c r="H29">
        <v>3</v>
      </c>
      <c r="I29" s="15">
        <v>1</v>
      </c>
      <c r="J29" s="15">
        <v>3</v>
      </c>
      <c r="K29" s="15">
        <v>3</v>
      </c>
      <c r="L29" s="11">
        <f t="shared" si="1"/>
        <v>0</v>
      </c>
      <c r="M29" s="10">
        <v>0</v>
      </c>
      <c r="N29" s="9">
        <v>1</v>
      </c>
      <c r="O29" s="9">
        <v>3</v>
      </c>
      <c r="P29" s="9">
        <v>50</v>
      </c>
      <c r="Q29" s="9">
        <v>2</v>
      </c>
      <c r="R29" s="9">
        <v>5</v>
      </c>
      <c r="S29" s="22">
        <f t="shared" si="2"/>
        <v>3</v>
      </c>
      <c r="T29" s="9">
        <v>2</v>
      </c>
      <c r="U29" s="9">
        <v>50</v>
      </c>
      <c r="V29" s="9">
        <v>3</v>
      </c>
      <c r="W29" s="9">
        <v>6</v>
      </c>
      <c r="X29" s="22">
        <f t="shared" si="3"/>
        <v>3</v>
      </c>
      <c r="Y29" s="9">
        <v>2</v>
      </c>
      <c r="Z29">
        <f t="shared" si="37"/>
        <v>0</v>
      </c>
      <c r="AA29">
        <f t="shared" si="38"/>
        <v>0</v>
      </c>
      <c r="AB29" s="9"/>
      <c r="AC29">
        <f t="shared" si="4"/>
        <v>2.5</v>
      </c>
      <c r="AD29">
        <f t="shared" si="5"/>
        <v>1</v>
      </c>
      <c r="AE29">
        <f t="shared" si="6"/>
        <v>1</v>
      </c>
      <c r="AF29">
        <f t="shared" si="7"/>
        <v>0</v>
      </c>
      <c r="AG29">
        <f t="shared" si="8"/>
        <v>0</v>
      </c>
      <c r="AI29" t="str">
        <f t="shared" si="9"/>
        <v>Simple</v>
      </c>
      <c r="AJ29">
        <f t="shared" si="10"/>
        <v>9.281054</v>
      </c>
      <c r="AK29" s="35">
        <f t="shared" si="11"/>
        <v>1.7827415030324016</v>
      </c>
      <c r="AL29">
        <f t="shared" si="12"/>
        <v>0</v>
      </c>
      <c r="AM29">
        <f t="shared" si="13"/>
        <v>0.327</v>
      </c>
      <c r="AN29">
        <f t="shared" si="14"/>
        <v>-0.41500000000000004</v>
      </c>
      <c r="AO29">
        <f t="shared" si="15"/>
        <v>0.915</v>
      </c>
      <c r="AP29" s="12" t="str">
        <f t="shared" si="16"/>
        <v>Lose</v>
      </c>
      <c r="AQ29" s="35">
        <f t="shared" si="17"/>
        <v>-2.2172584969675984</v>
      </c>
      <c r="AR29" s="35">
        <f t="shared" si="18"/>
        <v>-0.02998795897258333</v>
      </c>
      <c r="AS29">
        <f ca="1" t="shared" si="19"/>
        <v>58</v>
      </c>
      <c r="AT29" s="35">
        <f t="shared" si="20"/>
        <v>3.9700120410274167</v>
      </c>
      <c r="AU29" s="35">
        <f t="shared" si="21"/>
        <v>3.9700120410274167</v>
      </c>
      <c r="AV29">
        <f ca="1" t="shared" si="22"/>
        <v>87</v>
      </c>
      <c r="AW29" s="35">
        <f t="shared" si="23"/>
        <v>4</v>
      </c>
      <c r="AX29">
        <f t="shared" si="24"/>
        <v>0.943</v>
      </c>
      <c r="AY29">
        <f>IF(BL29="Difficult",1+(MAX(AY$1:AY28)),"")</f>
        <v>15</v>
      </c>
      <c r="AZ29">
        <f>IF(BL29="Simple",1+(MAX(AZ$1:AZ28)),"")</f>
      </c>
      <c r="BA29" s="14">
        <f t="shared" si="25"/>
        <v>1</v>
      </c>
      <c r="BB29" s="14">
        <f t="shared" si="26"/>
        <v>15</v>
      </c>
      <c r="BC29" s="14">
        <v>2</v>
      </c>
      <c r="BD29">
        <f t="shared" si="27"/>
      </c>
      <c r="BE29">
        <f t="shared" si="28"/>
        <v>1.7827415030324016</v>
      </c>
      <c r="BF29" s="35">
        <f t="shared" si="29"/>
      </c>
      <c r="BG29" s="37">
        <f t="shared" si="30"/>
        <v>1</v>
      </c>
      <c r="BH29">
        <f t="shared" si="31"/>
        <v>1</v>
      </c>
      <c r="BI29">
        <f t="shared" si="32"/>
        <v>2.5</v>
      </c>
      <c r="BJ29" s="37">
        <f t="shared" si="33"/>
        <v>9.208211561413481</v>
      </c>
      <c r="BK29" s="37">
        <f t="shared" si="34"/>
        <v>2.346567974824375</v>
      </c>
      <c r="BL29" t="str">
        <f t="shared" si="35"/>
        <v>Difficult</v>
      </c>
      <c r="BM29" t="str">
        <f t="shared" si="36"/>
        <v>Det</v>
      </c>
      <c r="BN29">
        <f t="shared" si="39"/>
        <v>1.2621637055131736</v>
      </c>
      <c r="BO29">
        <f t="shared" si="40"/>
        <v>-2.0016485332039684</v>
      </c>
      <c r="BP29">
        <f t="shared" si="41"/>
        <v>-2.9420960901340365</v>
      </c>
      <c r="BQ29">
        <f t="shared" si="42"/>
        <v>0.06734572751544271</v>
      </c>
      <c r="BR29">
        <f t="shared" si="43"/>
        <v>-0.9035587975773473</v>
      </c>
    </row>
    <row r="30" spans="1:70" ht="12.75">
      <c r="A30" s="16" t="s">
        <v>51</v>
      </c>
      <c r="B30" s="23">
        <v>129</v>
      </c>
      <c r="C30" s="21">
        <v>3</v>
      </c>
      <c r="D30" s="15">
        <v>29</v>
      </c>
      <c r="E30">
        <v>1</v>
      </c>
      <c r="F30">
        <f t="shared" si="0"/>
        <v>0</v>
      </c>
      <c r="G30">
        <v>1</v>
      </c>
      <c r="H30">
        <v>3</v>
      </c>
      <c r="I30" s="15">
        <v>4</v>
      </c>
      <c r="J30" s="15">
        <v>9</v>
      </c>
      <c r="K30" s="15">
        <v>2</v>
      </c>
      <c r="L30" s="11">
        <f t="shared" si="1"/>
        <v>1</v>
      </c>
      <c r="M30" s="10">
        <v>50</v>
      </c>
      <c r="N30" s="9">
        <v>4</v>
      </c>
      <c r="O30" s="9">
        <v>4</v>
      </c>
      <c r="P30" s="9">
        <v>25</v>
      </c>
      <c r="Q30" s="9">
        <v>1</v>
      </c>
      <c r="R30" s="9">
        <v>7</v>
      </c>
      <c r="S30" s="22">
        <f t="shared" si="2"/>
        <v>6</v>
      </c>
      <c r="T30" s="9">
        <v>4</v>
      </c>
      <c r="U30" s="9">
        <v>25</v>
      </c>
      <c r="V30" s="9">
        <v>1</v>
      </c>
      <c r="W30" s="9">
        <v>7</v>
      </c>
      <c r="X30" s="22">
        <f t="shared" si="3"/>
        <v>6</v>
      </c>
      <c r="Y30" s="9">
        <v>4</v>
      </c>
      <c r="Z30">
        <f t="shared" si="37"/>
        <v>0</v>
      </c>
      <c r="AA30">
        <f t="shared" si="38"/>
        <v>0</v>
      </c>
      <c r="AB30" s="9"/>
      <c r="AC30">
        <f t="shared" si="4"/>
        <v>4</v>
      </c>
      <c r="AD30">
        <f t="shared" si="5"/>
        <v>0</v>
      </c>
      <c r="AE30">
        <f t="shared" si="6"/>
        <v>0</v>
      </c>
      <c r="AF30">
        <f t="shared" si="7"/>
        <v>0</v>
      </c>
      <c r="AG30">
        <f t="shared" si="8"/>
        <v>0</v>
      </c>
      <c r="AI30" t="str">
        <f t="shared" si="9"/>
        <v>Simple</v>
      </c>
      <c r="AJ30">
        <f t="shared" si="10"/>
        <v>3.2810539999999992</v>
      </c>
      <c r="AK30" s="35">
        <f t="shared" si="11"/>
        <v>4.923194406528663</v>
      </c>
      <c r="AL30">
        <f t="shared" si="12"/>
        <v>2</v>
      </c>
      <c r="AM30">
        <f t="shared" si="13"/>
        <v>0.981</v>
      </c>
      <c r="AN30">
        <f t="shared" si="14"/>
        <v>-0.394</v>
      </c>
      <c r="AO30">
        <f t="shared" si="15"/>
        <v>0.644</v>
      </c>
      <c r="AP30" s="12" t="str">
        <f t="shared" si="16"/>
        <v>Lose</v>
      </c>
      <c r="AQ30" s="35">
        <f t="shared" si="17"/>
        <v>1.1038858028004714</v>
      </c>
      <c r="AR30" s="35">
        <f t="shared" si="18"/>
        <v>-0.9897494661970359</v>
      </c>
      <c r="AS30">
        <f ca="1" t="shared" si="19"/>
        <v>105</v>
      </c>
      <c r="AT30" s="35">
        <f t="shared" si="20"/>
        <v>2.8295591375311555</v>
      </c>
      <c r="AU30" s="35">
        <f t="shared" si="21"/>
        <v>2.8295591375311555</v>
      </c>
      <c r="AV30">
        <f ca="1" t="shared" si="22"/>
        <v>92</v>
      </c>
      <c r="AW30" s="35">
        <f t="shared" si="23"/>
        <v>3.8193086037281914</v>
      </c>
      <c r="AX30">
        <f t="shared" si="24"/>
        <v>0.841</v>
      </c>
      <c r="AY30">
        <f>IF(BL30="Difficult",1+(MAX(AY$1:AY29)),"")</f>
        <v>16</v>
      </c>
      <c r="AZ30">
        <f>IF(BL30="Simple",1+(MAX(AZ$1:AZ29)),"")</f>
      </c>
      <c r="BA30" s="14">
        <f t="shared" si="25"/>
        <v>1</v>
      </c>
      <c r="BB30" s="14">
        <f t="shared" si="26"/>
        <v>16</v>
      </c>
      <c r="BC30" s="14">
        <v>2</v>
      </c>
      <c r="BD30">
        <f t="shared" si="27"/>
      </c>
      <c r="BE30">
        <f t="shared" si="28"/>
        <v>4.923194406528663</v>
      </c>
      <c r="BF30" s="35">
        <f t="shared" si="29"/>
      </c>
      <c r="BG30" s="37">
        <f t="shared" si="30"/>
        <v>4</v>
      </c>
      <c r="BH30">
        <f t="shared" si="31"/>
        <v>0</v>
      </c>
      <c r="BI30">
        <f t="shared" si="32"/>
        <v>4</v>
      </c>
      <c r="BJ30" s="37">
        <f t="shared" si="33"/>
        <v>9.208211561413481</v>
      </c>
      <c r="BK30" s="37">
        <f t="shared" si="34"/>
        <v>2.346567974824375</v>
      </c>
      <c r="BL30" t="str">
        <f t="shared" si="35"/>
        <v>Difficult</v>
      </c>
      <c r="BM30" t="str">
        <f t="shared" si="36"/>
        <v>Det</v>
      </c>
      <c r="BN30">
        <f t="shared" si="39"/>
        <v>0.35275650380340234</v>
      </c>
      <c r="BO30">
        <f t="shared" si="40"/>
        <v>0.13055986999694705</v>
      </c>
      <c r="BP30">
        <f t="shared" si="41"/>
        <v>-0.10650121593245368</v>
      </c>
      <c r="BQ30">
        <f t="shared" si="42"/>
        <v>-1.2414717871551113</v>
      </c>
      <c r="BR30">
        <f t="shared" si="43"/>
        <v>-0.21616415732180388</v>
      </c>
    </row>
    <row r="31" spans="1:70" ht="12.75">
      <c r="A31" s="16" t="s">
        <v>51</v>
      </c>
      <c r="B31" s="23">
        <v>130</v>
      </c>
      <c r="C31" s="21">
        <v>35</v>
      </c>
      <c r="D31" s="15">
        <v>35</v>
      </c>
      <c r="E31">
        <v>2</v>
      </c>
      <c r="F31">
        <f t="shared" si="0"/>
        <v>1</v>
      </c>
      <c r="G31">
        <v>1</v>
      </c>
      <c r="H31">
        <v>4</v>
      </c>
      <c r="I31" s="15">
        <v>3</v>
      </c>
      <c r="J31" s="15">
        <v>8.5</v>
      </c>
      <c r="K31" s="15">
        <v>3</v>
      </c>
      <c r="L31" s="11">
        <f t="shared" si="1"/>
        <v>6</v>
      </c>
      <c r="M31" s="10">
        <v>50</v>
      </c>
      <c r="N31" s="9">
        <v>4</v>
      </c>
      <c r="O31" s="9">
        <v>2</v>
      </c>
      <c r="P31" s="9">
        <v>50</v>
      </c>
      <c r="Q31" s="9">
        <v>1</v>
      </c>
      <c r="R31" s="9">
        <v>2</v>
      </c>
      <c r="S31" s="22">
        <f t="shared" si="2"/>
        <v>1</v>
      </c>
      <c r="T31" s="9">
        <v>1</v>
      </c>
      <c r="U31" s="9">
        <v>50</v>
      </c>
      <c r="V31" s="9">
        <v>0</v>
      </c>
      <c r="W31" s="9">
        <v>1</v>
      </c>
      <c r="X31" s="22">
        <v>1</v>
      </c>
      <c r="Y31" s="9">
        <v>2</v>
      </c>
      <c r="Z31">
        <f t="shared" si="37"/>
        <v>0</v>
      </c>
      <c r="AA31">
        <f t="shared" si="38"/>
        <v>0</v>
      </c>
      <c r="AB31" s="9"/>
      <c r="AC31">
        <f t="shared" si="4"/>
        <v>1.5</v>
      </c>
      <c r="AD31">
        <f t="shared" si="5"/>
        <v>1</v>
      </c>
      <c r="AE31">
        <f t="shared" si="6"/>
        <v>0</v>
      </c>
      <c r="AF31">
        <f t="shared" si="7"/>
        <v>-1</v>
      </c>
      <c r="AG31">
        <f t="shared" si="8"/>
        <v>1</v>
      </c>
      <c r="AI31" t="str">
        <f t="shared" si="9"/>
        <v>Simple</v>
      </c>
      <c r="AJ31">
        <f t="shared" si="10"/>
        <v>3.7810539999999992</v>
      </c>
      <c r="AK31" s="35">
        <f t="shared" si="11"/>
        <v>3.9114899979039746</v>
      </c>
      <c r="AL31">
        <f t="shared" si="12"/>
        <v>-1</v>
      </c>
      <c r="AM31">
        <f t="shared" si="13"/>
        <v>0.897</v>
      </c>
      <c r="AN31">
        <f t="shared" si="14"/>
        <v>-0.397</v>
      </c>
      <c r="AO31">
        <f t="shared" si="15"/>
        <v>0.897</v>
      </c>
      <c r="AP31" s="12" t="str">
        <f t="shared" si="16"/>
        <v>Win</v>
      </c>
      <c r="AQ31" s="35">
        <f t="shared" si="17"/>
        <v>2.975137307928899</v>
      </c>
      <c r="AR31" s="35">
        <f t="shared" si="18"/>
        <v>2.975137307928899</v>
      </c>
      <c r="AS31">
        <f ca="1" t="shared" si="19"/>
        <v>17</v>
      </c>
      <c r="AT31" s="35">
        <f t="shared" si="20"/>
        <v>3.9114899979039746</v>
      </c>
      <c r="AU31" s="35">
        <f t="shared" si="21"/>
        <v>3.9114899979039746</v>
      </c>
      <c r="AV31">
        <f ca="1" t="shared" si="22"/>
        <v>57</v>
      </c>
      <c r="AW31" s="35">
        <f t="shared" si="23"/>
        <v>0.9363526899750757</v>
      </c>
      <c r="AX31">
        <f t="shared" si="24"/>
        <v>0.158</v>
      </c>
      <c r="AY31">
        <f>IF(BL31="Difficult",1+(MAX(AY$1:AY30)),"")</f>
        <v>17</v>
      </c>
      <c r="AZ31">
        <f>IF(BL31="Simple",1+(MAX(AZ$1:AZ30)),"")</f>
      </c>
      <c r="BA31" s="14">
        <f t="shared" si="25"/>
        <v>1</v>
      </c>
      <c r="BB31" s="14">
        <f t="shared" si="26"/>
        <v>17</v>
      </c>
      <c r="BC31" s="14">
        <v>2</v>
      </c>
      <c r="BD31">
        <f t="shared" si="27"/>
      </c>
      <c r="BE31">
        <f t="shared" si="28"/>
        <v>3.9114899979039746</v>
      </c>
      <c r="BF31" s="35">
        <f t="shared" si="29"/>
      </c>
      <c r="BG31" s="37">
        <f t="shared" si="30"/>
        <v>3</v>
      </c>
      <c r="BH31">
        <f t="shared" si="31"/>
        <v>1</v>
      </c>
      <c r="BI31">
        <f t="shared" si="32"/>
        <v>1.5</v>
      </c>
      <c r="BJ31" s="37">
        <f t="shared" si="33"/>
        <v>9.208211561413481</v>
      </c>
      <c r="BK31" s="37">
        <f t="shared" si="34"/>
        <v>2.346567974824375</v>
      </c>
      <c r="BL31" t="str">
        <f t="shared" si="35"/>
        <v>Difficult</v>
      </c>
      <c r="BM31" t="str">
        <f t="shared" si="36"/>
        <v>Self</v>
      </c>
      <c r="BN31">
        <f t="shared" si="39"/>
        <v>1.2621637055131736</v>
      </c>
      <c r="BO31">
        <f t="shared" si="40"/>
        <v>0.13055986999694705</v>
      </c>
      <c r="BP31">
        <f t="shared" si="41"/>
        <v>-0.10650121593245368</v>
      </c>
      <c r="BQ31">
        <f t="shared" si="42"/>
        <v>0.06734572751544271</v>
      </c>
      <c r="BR31">
        <f t="shared" si="43"/>
        <v>0.33839202177327743</v>
      </c>
    </row>
    <row r="32" spans="1:70" ht="12.75">
      <c r="A32" s="16" t="s">
        <v>51</v>
      </c>
      <c r="B32" s="23">
        <v>131</v>
      </c>
      <c r="C32" s="21">
        <v>27</v>
      </c>
      <c r="D32" s="15">
        <v>38</v>
      </c>
      <c r="E32">
        <v>0</v>
      </c>
      <c r="F32">
        <f t="shared" si="0"/>
        <v>0</v>
      </c>
      <c r="G32">
        <v>0</v>
      </c>
      <c r="H32">
        <v>1</v>
      </c>
      <c r="I32" s="15">
        <v>8</v>
      </c>
      <c r="J32" s="15">
        <v>6</v>
      </c>
      <c r="K32" s="15">
        <v>3</v>
      </c>
      <c r="L32" s="11">
        <f t="shared" si="1"/>
        <v>6</v>
      </c>
      <c r="M32" s="10">
        <v>50</v>
      </c>
      <c r="N32" s="9">
        <v>4</v>
      </c>
      <c r="O32" s="9">
        <v>9</v>
      </c>
      <c r="P32" s="9">
        <v>50</v>
      </c>
      <c r="Q32" s="9">
        <v>8</v>
      </c>
      <c r="R32" s="9">
        <v>10</v>
      </c>
      <c r="S32" s="22">
        <f t="shared" si="2"/>
        <v>2</v>
      </c>
      <c r="T32" s="9">
        <v>9</v>
      </c>
      <c r="U32" s="9">
        <v>50</v>
      </c>
      <c r="V32" s="9">
        <v>8</v>
      </c>
      <c r="W32" s="9">
        <v>10</v>
      </c>
      <c r="X32" s="22">
        <f t="shared" si="3"/>
        <v>2</v>
      </c>
      <c r="Y32" s="9">
        <v>9</v>
      </c>
      <c r="Z32">
        <f t="shared" si="37"/>
        <v>0</v>
      </c>
      <c r="AA32">
        <f t="shared" si="38"/>
        <v>0</v>
      </c>
      <c r="AB32" s="9"/>
      <c r="AC32">
        <f t="shared" si="4"/>
        <v>9</v>
      </c>
      <c r="AD32">
        <f t="shared" si="5"/>
        <v>0</v>
      </c>
      <c r="AE32">
        <f t="shared" si="6"/>
        <v>0</v>
      </c>
      <c r="AF32">
        <f t="shared" si="7"/>
        <v>0</v>
      </c>
      <c r="AG32">
        <f t="shared" si="8"/>
        <v>0</v>
      </c>
      <c r="AH32" s="9">
        <v>38</v>
      </c>
      <c r="AI32" t="str">
        <f t="shared" si="9"/>
        <v>Simple</v>
      </c>
      <c r="AJ32">
        <f t="shared" si="10"/>
        <v>6.281053999999999</v>
      </c>
      <c r="AK32" s="35">
        <f t="shared" si="11"/>
        <v>8.852967954780532</v>
      </c>
      <c r="AL32">
        <f t="shared" si="12"/>
        <v>1</v>
      </c>
      <c r="AM32">
        <f t="shared" si="13"/>
        <v>0.358</v>
      </c>
      <c r="AN32">
        <f t="shared" si="14"/>
        <v>0.18</v>
      </c>
      <c r="AO32">
        <f t="shared" si="15"/>
        <v>0.32</v>
      </c>
      <c r="AP32" s="12" t="str">
        <f t="shared" si="16"/>
        <v>Win</v>
      </c>
      <c r="AQ32" s="35">
        <f t="shared" si="17"/>
        <v>0.08193086037281816</v>
      </c>
      <c r="AR32" s="35">
        <f t="shared" si="18"/>
        <v>0.05852204312344256</v>
      </c>
      <c r="AS32">
        <f ca="1" t="shared" si="19"/>
        <v>19</v>
      </c>
      <c r="AT32" s="35">
        <f t="shared" si="20"/>
        <v>8.829559137531156</v>
      </c>
      <c r="AU32" s="35">
        <f t="shared" si="21"/>
        <v>8.829559137531156</v>
      </c>
      <c r="AV32">
        <f ca="1" t="shared" si="22"/>
        <v>25</v>
      </c>
      <c r="AW32" s="35">
        <f t="shared" si="23"/>
        <v>8.771037094407713</v>
      </c>
      <c r="AX32">
        <f t="shared" si="24"/>
        <v>0.301</v>
      </c>
      <c r="AY32">
        <f>IF(BL32="Difficult",1+(MAX(AY$1:AY31)),"")</f>
      </c>
      <c r="AZ32">
        <f>IF(BL32="Simple",1+(MAX(AZ$1:AZ31)),"")</f>
        <v>14</v>
      </c>
      <c r="BA32" s="14">
        <f t="shared" si="25"/>
        <v>0</v>
      </c>
      <c r="BB32" s="14">
        <f t="shared" si="26"/>
        <v>14</v>
      </c>
      <c r="BC32" s="14">
        <v>2</v>
      </c>
      <c r="BD32">
        <f t="shared" si="27"/>
        <v>8.852967954780532</v>
      </c>
      <c r="BE32">
        <f t="shared" si="28"/>
      </c>
      <c r="BF32" s="35">
        <f t="shared" si="29"/>
        <v>8</v>
      </c>
      <c r="BG32" s="37">
        <f t="shared" si="30"/>
      </c>
      <c r="BH32">
        <f t="shared" si="31"/>
        <v>0</v>
      </c>
      <c r="BI32">
        <f t="shared" si="32"/>
        <v>9</v>
      </c>
      <c r="BJ32" s="37">
        <f t="shared" si="33"/>
        <v>9.208211561413481</v>
      </c>
      <c r="BK32" s="37">
        <f t="shared" si="34"/>
        <v>2.346567974824375</v>
      </c>
      <c r="BL32" t="str">
        <f t="shared" si="35"/>
        <v>Simple</v>
      </c>
      <c r="BM32" t="str">
        <f t="shared" si="36"/>
        <v>Indet</v>
      </c>
      <c r="BN32">
        <f t="shared" si="39"/>
        <v>1.2621637055131736</v>
      </c>
      <c r="BO32">
        <f t="shared" si="40"/>
        <v>0.13055986999694705</v>
      </c>
      <c r="BP32">
        <f t="shared" si="41"/>
        <v>-0.10650121593245368</v>
      </c>
      <c r="BQ32">
        <f t="shared" si="42"/>
        <v>0.06734572751544271</v>
      </c>
      <c r="BR32">
        <f t="shared" si="43"/>
        <v>0.33839202177327743</v>
      </c>
    </row>
    <row r="33" spans="1:70" ht="12.75">
      <c r="A33" s="16" t="s">
        <v>51</v>
      </c>
      <c r="B33" s="23">
        <v>132</v>
      </c>
      <c r="C33" s="21">
        <v>42</v>
      </c>
      <c r="D33" s="15">
        <v>5</v>
      </c>
      <c r="E33">
        <v>0</v>
      </c>
      <c r="F33">
        <f t="shared" si="0"/>
        <v>0</v>
      </c>
      <c r="G33">
        <v>1</v>
      </c>
      <c r="H33">
        <v>3</v>
      </c>
      <c r="I33" s="15">
        <v>2</v>
      </c>
      <c r="J33" s="15">
        <v>12.2</v>
      </c>
      <c r="K33" s="15">
        <v>3</v>
      </c>
      <c r="L33" s="11">
        <f t="shared" si="1"/>
        <v>0</v>
      </c>
      <c r="M33" s="10">
        <v>75</v>
      </c>
      <c r="N33" s="9">
        <v>3</v>
      </c>
      <c r="O33" s="9">
        <v>2</v>
      </c>
      <c r="P33" s="9">
        <v>40</v>
      </c>
      <c r="Q33" s="17">
        <v>1</v>
      </c>
      <c r="R33" s="17">
        <v>3</v>
      </c>
      <c r="S33" s="22">
        <f t="shared" si="2"/>
        <v>2</v>
      </c>
      <c r="T33" s="9">
        <v>2</v>
      </c>
      <c r="U33" s="9">
        <v>20</v>
      </c>
      <c r="V33" s="17">
        <v>1</v>
      </c>
      <c r="W33" s="17">
        <v>3</v>
      </c>
      <c r="X33" s="22">
        <f t="shared" si="3"/>
        <v>2</v>
      </c>
      <c r="Y33" s="9">
        <v>3</v>
      </c>
      <c r="Z33">
        <f t="shared" si="37"/>
        <v>0</v>
      </c>
      <c r="AA33">
        <f t="shared" si="38"/>
        <v>0</v>
      </c>
      <c r="AB33" s="9"/>
      <c r="AC33">
        <f t="shared" si="4"/>
        <v>2</v>
      </c>
      <c r="AD33">
        <f t="shared" si="5"/>
        <v>0</v>
      </c>
      <c r="AE33">
        <f t="shared" si="6"/>
        <v>-1</v>
      </c>
      <c r="AF33">
        <f t="shared" si="7"/>
        <v>-1</v>
      </c>
      <c r="AG33">
        <f t="shared" si="8"/>
        <v>1</v>
      </c>
      <c r="AH33" s="9">
        <v>5</v>
      </c>
      <c r="AI33" t="str">
        <f t="shared" si="9"/>
        <v>Simple</v>
      </c>
      <c r="AJ33">
        <f t="shared" si="10"/>
        <v>0.08105399999999996</v>
      </c>
      <c r="AK33" s="35">
        <f t="shared" si="11"/>
        <v>2.998102621726669</v>
      </c>
      <c r="AL33">
        <f t="shared" si="12"/>
        <v>0</v>
      </c>
      <c r="AM33">
        <f t="shared" si="13"/>
        <v>0.757</v>
      </c>
      <c r="AN33">
        <f t="shared" si="14"/>
        <v>-0.244</v>
      </c>
      <c r="AO33">
        <f t="shared" si="15"/>
        <v>0.644</v>
      </c>
      <c r="AP33" s="12" t="str">
        <f t="shared" si="16"/>
        <v>Lose</v>
      </c>
      <c r="AQ33" s="35">
        <f t="shared" si="17"/>
        <v>-0.7846388813057326</v>
      </c>
      <c r="AR33" s="35">
        <f t="shared" si="18"/>
        <v>-0.9531823655012461</v>
      </c>
      <c r="AS33">
        <f ca="1" t="shared" si="19"/>
        <v>55</v>
      </c>
      <c r="AT33" s="35">
        <f t="shared" si="20"/>
        <v>2.8295591375311555</v>
      </c>
      <c r="AU33" s="35">
        <f t="shared" si="21"/>
        <v>2.8295591375311555</v>
      </c>
      <c r="AV33">
        <f ca="1" t="shared" si="22"/>
        <v>67</v>
      </c>
      <c r="AW33" s="35">
        <f t="shared" si="23"/>
        <v>3.7827415030324016</v>
      </c>
      <c r="AX33">
        <f t="shared" si="24"/>
        <v>0.831</v>
      </c>
      <c r="AY33">
        <f>IF(BL33="Difficult",1+(MAX(AY$1:AY32)),"")</f>
        <v>18</v>
      </c>
      <c r="AZ33">
        <f>IF(BL33="Simple",1+(MAX(AZ$1:AZ32)),"")</f>
      </c>
      <c r="BA33" s="14">
        <f t="shared" si="25"/>
        <v>1</v>
      </c>
      <c r="BB33" s="14">
        <f t="shared" si="26"/>
        <v>18</v>
      </c>
      <c r="BC33" s="14">
        <v>2</v>
      </c>
      <c r="BD33">
        <f t="shared" si="27"/>
      </c>
      <c r="BE33">
        <f t="shared" si="28"/>
        <v>2.998102621726669</v>
      </c>
      <c r="BF33" s="35">
        <f t="shared" si="29"/>
      </c>
      <c r="BG33" s="37">
        <f t="shared" si="30"/>
        <v>2</v>
      </c>
      <c r="BH33">
        <f t="shared" si="31"/>
        <v>0</v>
      </c>
      <c r="BI33">
        <f t="shared" si="32"/>
        <v>2</v>
      </c>
      <c r="BJ33" s="37">
        <f t="shared" si="33"/>
        <v>9.208211561413481</v>
      </c>
      <c r="BK33" s="37">
        <f t="shared" si="34"/>
        <v>2.346567974824375</v>
      </c>
      <c r="BL33" t="str">
        <f t="shared" si="35"/>
        <v>Difficult</v>
      </c>
      <c r="BM33" t="str">
        <f t="shared" si="36"/>
        <v>Indet</v>
      </c>
      <c r="BN33">
        <f t="shared" si="39"/>
        <v>1.2621637055131736</v>
      </c>
      <c r="BO33">
        <f t="shared" si="40"/>
        <v>1.1966640715974046</v>
      </c>
      <c r="BP33">
        <f t="shared" si="41"/>
        <v>-1.0516995073329813</v>
      </c>
      <c r="BQ33">
        <f t="shared" si="42"/>
        <v>-0.45618127835277894</v>
      </c>
      <c r="BR33">
        <f t="shared" si="43"/>
        <v>0.2377367478562044</v>
      </c>
    </row>
    <row r="34" spans="1:70" ht="12.75">
      <c r="A34" s="16" t="s">
        <v>51</v>
      </c>
      <c r="B34" s="23">
        <v>133</v>
      </c>
      <c r="C34" s="21">
        <v>26</v>
      </c>
      <c r="D34" s="15">
        <v>26</v>
      </c>
      <c r="E34">
        <v>2</v>
      </c>
      <c r="F34">
        <f t="shared" si="0"/>
        <v>1</v>
      </c>
      <c r="G34">
        <v>0</v>
      </c>
      <c r="H34">
        <v>2</v>
      </c>
      <c r="I34" s="15">
        <v>10</v>
      </c>
      <c r="J34" s="15">
        <v>34</v>
      </c>
      <c r="K34" s="15">
        <v>3</v>
      </c>
      <c r="L34" s="11">
        <f t="shared" si="1"/>
        <v>6</v>
      </c>
      <c r="M34" s="10">
        <v>85</v>
      </c>
      <c r="N34" s="9">
        <v>6</v>
      </c>
      <c r="O34" s="9">
        <v>10</v>
      </c>
      <c r="P34" s="9">
        <v>90</v>
      </c>
      <c r="Q34" s="9">
        <v>9</v>
      </c>
      <c r="R34" s="9">
        <v>10</v>
      </c>
      <c r="S34" s="22">
        <f t="shared" si="2"/>
        <v>1</v>
      </c>
      <c r="T34" s="9">
        <v>7.5</v>
      </c>
      <c r="U34" s="9">
        <v>50</v>
      </c>
      <c r="V34" s="9">
        <v>5</v>
      </c>
      <c r="W34" s="9">
        <v>10</v>
      </c>
      <c r="X34" s="22">
        <f t="shared" si="3"/>
        <v>5</v>
      </c>
      <c r="Y34" s="9">
        <v>7.5</v>
      </c>
      <c r="Z34">
        <f t="shared" si="37"/>
        <v>4</v>
      </c>
      <c r="AA34">
        <f t="shared" si="38"/>
        <v>-4</v>
      </c>
      <c r="AB34" s="9"/>
      <c r="AC34">
        <f t="shared" si="4"/>
        <v>8.75</v>
      </c>
      <c r="AD34">
        <f t="shared" si="5"/>
        <v>2.5</v>
      </c>
      <c r="AE34">
        <f t="shared" si="6"/>
        <v>2.5</v>
      </c>
      <c r="AF34">
        <f t="shared" si="7"/>
        <v>0</v>
      </c>
      <c r="AG34">
        <f t="shared" si="8"/>
        <v>0</v>
      </c>
      <c r="AI34" t="str">
        <f t="shared" si="9"/>
        <v>Simple</v>
      </c>
      <c r="AJ34">
        <f t="shared" si="10"/>
        <v>21.718946000000003</v>
      </c>
      <c r="AK34" s="35">
        <f t="shared" si="11"/>
        <v>10.491585162236914</v>
      </c>
      <c r="AL34">
        <f t="shared" si="12"/>
        <v>0</v>
      </c>
      <c r="AM34">
        <f t="shared" si="13"/>
        <v>0.735</v>
      </c>
      <c r="AN34">
        <f t="shared" si="14"/>
        <v>0.16500000000000004</v>
      </c>
      <c r="AO34">
        <f t="shared" si="15"/>
        <v>0.735</v>
      </c>
      <c r="AP34" s="12" t="str">
        <f t="shared" si="16"/>
        <v>Win</v>
      </c>
      <c r="AQ34" s="35">
        <f t="shared" si="17"/>
        <v>0.5084148377630857</v>
      </c>
      <c r="AR34" s="35">
        <f t="shared" si="18"/>
        <v>0.5084148377630857</v>
      </c>
      <c r="AS34">
        <f ca="1" t="shared" si="19"/>
        <v>15</v>
      </c>
      <c r="AT34" s="35">
        <f t="shared" si="20"/>
        <v>10.491585162236914</v>
      </c>
      <c r="AU34" s="35">
        <f t="shared" si="21"/>
        <v>10.491585162236914</v>
      </c>
      <c r="AV34">
        <f ca="1" t="shared" si="22"/>
        <v>10</v>
      </c>
      <c r="AW34" s="35">
        <f t="shared" si="23"/>
        <v>9.983170324473829</v>
      </c>
      <c r="AX34">
        <f t="shared" si="24"/>
        <v>0.698</v>
      </c>
      <c r="AY34">
        <f>IF(BL34="Difficult",1+(MAX(AY$1:AY33)),"")</f>
      </c>
      <c r="AZ34">
        <f>IF(BL34="Simple",1+(MAX(AZ$1:AZ33)),"")</f>
        <v>15</v>
      </c>
      <c r="BA34" s="14">
        <f t="shared" si="25"/>
        <v>0</v>
      </c>
      <c r="BB34" s="14">
        <f t="shared" si="26"/>
        <v>15</v>
      </c>
      <c r="BC34" s="14">
        <v>2</v>
      </c>
      <c r="BD34">
        <f t="shared" si="27"/>
        <v>10.491585162236914</v>
      </c>
      <c r="BE34">
        <f t="shared" si="28"/>
      </c>
      <c r="BF34" s="35">
        <f t="shared" si="29"/>
        <v>10</v>
      </c>
      <c r="BG34" s="37">
        <f t="shared" si="30"/>
      </c>
      <c r="BH34">
        <f t="shared" si="31"/>
        <v>2.5</v>
      </c>
      <c r="BI34">
        <f t="shared" si="32"/>
        <v>8.75</v>
      </c>
      <c r="BJ34" s="37">
        <f t="shared" si="33"/>
        <v>9.208211561413481</v>
      </c>
      <c r="BK34" s="37">
        <f t="shared" si="34"/>
        <v>2.346567974824375</v>
      </c>
      <c r="BL34" t="str">
        <f t="shared" si="35"/>
        <v>Simple</v>
      </c>
      <c r="BM34" t="str">
        <f t="shared" si="36"/>
        <v>Self</v>
      </c>
      <c r="BN34">
        <f t="shared" si="39"/>
        <v>1.2621637055131736</v>
      </c>
      <c r="BO34">
        <f t="shared" si="40"/>
        <v>1.6231057522375878</v>
      </c>
      <c r="BP34">
        <f t="shared" si="41"/>
        <v>1.7838953668686017</v>
      </c>
      <c r="BQ34">
        <f t="shared" si="42"/>
        <v>2.161453750988329</v>
      </c>
      <c r="BR34">
        <f t="shared" si="43"/>
        <v>1.7076546439019231</v>
      </c>
    </row>
    <row r="35" spans="1:70" ht="12.75">
      <c r="A35" s="16" t="s">
        <v>51</v>
      </c>
      <c r="B35" s="23">
        <v>134</v>
      </c>
      <c r="C35" s="21">
        <v>25</v>
      </c>
      <c r="D35" s="15">
        <v>35</v>
      </c>
      <c r="E35">
        <v>1</v>
      </c>
      <c r="F35">
        <f t="shared" si="0"/>
        <v>0</v>
      </c>
      <c r="G35">
        <v>0</v>
      </c>
      <c r="H35">
        <v>1</v>
      </c>
      <c r="I35" s="15">
        <v>10</v>
      </c>
      <c r="J35" s="15">
        <v>1.85</v>
      </c>
      <c r="K35" s="15">
        <v>3</v>
      </c>
      <c r="L35" s="11">
        <f t="shared" si="1"/>
        <v>6</v>
      </c>
      <c r="M35" s="10">
        <v>50</v>
      </c>
      <c r="N35" s="9">
        <v>4</v>
      </c>
      <c r="O35" s="9">
        <v>9</v>
      </c>
      <c r="P35" s="9">
        <v>50</v>
      </c>
      <c r="Q35" s="9">
        <v>7</v>
      </c>
      <c r="R35" s="9">
        <v>10</v>
      </c>
      <c r="S35" s="22">
        <f t="shared" si="2"/>
        <v>3</v>
      </c>
      <c r="T35" s="9">
        <v>10</v>
      </c>
      <c r="U35" s="9">
        <v>100</v>
      </c>
      <c r="V35" s="9">
        <v>8</v>
      </c>
      <c r="W35" s="9">
        <v>10</v>
      </c>
      <c r="X35" s="22">
        <f t="shared" si="3"/>
        <v>2</v>
      </c>
      <c r="Y35" s="9">
        <v>9</v>
      </c>
      <c r="Z35">
        <f t="shared" si="37"/>
        <v>-1</v>
      </c>
      <c r="AA35">
        <f t="shared" si="38"/>
        <v>1</v>
      </c>
      <c r="AB35" s="9"/>
      <c r="AC35">
        <f t="shared" si="4"/>
        <v>9.5</v>
      </c>
      <c r="AD35">
        <f t="shared" si="5"/>
        <v>-1</v>
      </c>
      <c r="AE35">
        <f t="shared" si="6"/>
        <v>0</v>
      </c>
      <c r="AF35">
        <f t="shared" si="7"/>
        <v>1</v>
      </c>
      <c r="AG35">
        <f t="shared" si="8"/>
        <v>1</v>
      </c>
      <c r="AI35" t="str">
        <f t="shared" si="9"/>
        <v>Simple</v>
      </c>
      <c r="AJ35">
        <f t="shared" si="10"/>
        <v>10.431054</v>
      </c>
      <c r="AK35" s="35">
        <f t="shared" si="11"/>
        <v>10.755821363195619</v>
      </c>
      <c r="AL35">
        <f t="shared" si="12"/>
        <v>-1</v>
      </c>
      <c r="AM35">
        <f t="shared" si="13"/>
        <v>0.82</v>
      </c>
      <c r="AN35">
        <f t="shared" si="14"/>
        <v>-0.29200000000000004</v>
      </c>
      <c r="AO35">
        <f t="shared" si="15"/>
        <v>0.792</v>
      </c>
      <c r="AP35" s="12" t="str">
        <f t="shared" si="16"/>
        <v>Win</v>
      </c>
      <c r="AQ35" s="35">
        <f t="shared" si="17"/>
        <v>0.8092181394175793</v>
      </c>
      <c r="AR35" s="35">
        <f t="shared" si="18"/>
        <v>0.7822979995807948</v>
      </c>
      <c r="AS35">
        <f ca="1" t="shared" si="19"/>
        <v>74</v>
      </c>
      <c r="AT35" s="35">
        <f t="shared" si="20"/>
        <v>10.728901223358834</v>
      </c>
      <c r="AU35" s="35">
        <f t="shared" si="21"/>
        <v>10.728901223358834</v>
      </c>
      <c r="AV35">
        <f ca="1" t="shared" si="22"/>
        <v>90</v>
      </c>
      <c r="AW35" s="35">
        <f t="shared" si="23"/>
        <v>9.94660322377804</v>
      </c>
      <c r="AX35">
        <f t="shared" si="24"/>
        <v>0.641</v>
      </c>
      <c r="AY35">
        <f>IF(BL35="Difficult",1+(MAX(AY$1:AY34)),"")</f>
      </c>
      <c r="AZ35">
        <f>IF(BL35="Simple",1+(MAX(AZ$1:AZ34)),"")</f>
        <v>16</v>
      </c>
      <c r="BA35" s="14">
        <f t="shared" si="25"/>
        <v>0</v>
      </c>
      <c r="BB35" s="14">
        <f t="shared" si="26"/>
        <v>16</v>
      </c>
      <c r="BC35" s="14">
        <v>2</v>
      </c>
      <c r="BD35">
        <f t="shared" si="27"/>
        <v>10.755821363195619</v>
      </c>
      <c r="BE35">
        <f t="shared" si="28"/>
      </c>
      <c r="BF35" s="35">
        <f t="shared" si="29"/>
        <v>10</v>
      </c>
      <c r="BG35" s="37">
        <f t="shared" si="30"/>
      </c>
      <c r="BH35">
        <f t="shared" si="31"/>
        <v>-1</v>
      </c>
      <c r="BI35">
        <f t="shared" si="32"/>
        <v>9.5</v>
      </c>
      <c r="BJ35" s="37">
        <f t="shared" si="33"/>
        <v>9.208211561413481</v>
      </c>
      <c r="BK35" s="37">
        <f t="shared" si="34"/>
        <v>2.346567974824375</v>
      </c>
      <c r="BL35" t="str">
        <f t="shared" si="35"/>
        <v>Simple</v>
      </c>
      <c r="BM35" t="str">
        <f t="shared" si="36"/>
        <v>Det</v>
      </c>
      <c r="BN35">
        <f t="shared" si="39"/>
        <v>1.2621637055131736</v>
      </c>
      <c r="BO35">
        <f t="shared" si="40"/>
        <v>0.13055986999694705</v>
      </c>
      <c r="BP35">
        <f t="shared" si="41"/>
        <v>-0.10650121593245368</v>
      </c>
      <c r="BQ35">
        <f t="shared" si="42"/>
        <v>0.06734572751544271</v>
      </c>
      <c r="BR35">
        <f t="shared" si="43"/>
        <v>0.33839202177327743</v>
      </c>
    </row>
    <row r="36" spans="1:70" ht="12.75">
      <c r="A36" s="16" t="s">
        <v>51</v>
      </c>
      <c r="B36" s="23">
        <v>135</v>
      </c>
      <c r="C36" s="21">
        <v>19</v>
      </c>
      <c r="D36" s="15">
        <v>18</v>
      </c>
      <c r="E36">
        <v>0</v>
      </c>
      <c r="F36">
        <f t="shared" si="0"/>
        <v>0</v>
      </c>
      <c r="G36">
        <v>0</v>
      </c>
      <c r="H36">
        <v>1</v>
      </c>
      <c r="I36" s="15">
        <v>8</v>
      </c>
      <c r="J36" s="15">
        <v>10</v>
      </c>
      <c r="K36" s="15">
        <v>1</v>
      </c>
      <c r="L36" s="11">
        <f t="shared" si="1"/>
        <v>4</v>
      </c>
      <c r="M36" s="10">
        <v>75</v>
      </c>
      <c r="N36" s="9">
        <v>2</v>
      </c>
      <c r="O36" s="9">
        <v>6</v>
      </c>
      <c r="P36" s="9">
        <v>20</v>
      </c>
      <c r="Q36" s="9">
        <v>2</v>
      </c>
      <c r="R36" s="9">
        <v>8</v>
      </c>
      <c r="S36" s="22">
        <f t="shared" si="2"/>
        <v>6</v>
      </c>
      <c r="T36" s="9">
        <v>8</v>
      </c>
      <c r="U36" s="9">
        <v>60</v>
      </c>
      <c r="V36" s="9">
        <v>5</v>
      </c>
      <c r="W36" s="9">
        <v>10</v>
      </c>
      <c r="X36" s="22">
        <f t="shared" si="3"/>
        <v>5</v>
      </c>
      <c r="Y36" s="9">
        <v>7</v>
      </c>
      <c r="Z36">
        <f t="shared" si="37"/>
        <v>-1</v>
      </c>
      <c r="AA36">
        <f t="shared" si="38"/>
        <v>1</v>
      </c>
      <c r="AB36" s="9"/>
      <c r="AC36">
        <f t="shared" si="4"/>
        <v>7</v>
      </c>
      <c r="AD36">
        <f t="shared" si="5"/>
        <v>-2</v>
      </c>
      <c r="AE36">
        <f t="shared" si="6"/>
        <v>-1</v>
      </c>
      <c r="AF36">
        <f t="shared" si="7"/>
        <v>1</v>
      </c>
      <c r="AG36">
        <f t="shared" si="8"/>
        <v>1</v>
      </c>
      <c r="AH36" s="9">
        <v>18</v>
      </c>
      <c r="AI36" t="str">
        <f t="shared" si="9"/>
        <v>Simple</v>
      </c>
      <c r="AJ36">
        <f t="shared" si="10"/>
        <v>2.2810539999999992</v>
      </c>
      <c r="AK36" s="35">
        <f t="shared" si="11"/>
        <v>8.94660322377804</v>
      </c>
      <c r="AL36">
        <f t="shared" si="12"/>
        <v>-4</v>
      </c>
      <c r="AM36">
        <f t="shared" si="13"/>
        <v>0.377</v>
      </c>
      <c r="AN36">
        <f t="shared" si="14"/>
        <v>-0.5069999999999999</v>
      </c>
      <c r="AO36">
        <f t="shared" si="15"/>
        <v>0.707</v>
      </c>
      <c r="AP36" s="12" t="str">
        <f t="shared" si="16"/>
        <v>Win</v>
      </c>
      <c r="AQ36" s="35">
        <f t="shared" si="17"/>
        <v>-0.9944312296469118</v>
      </c>
      <c r="AR36" s="35">
        <f t="shared" si="18"/>
        <v>0.05896554657504893</v>
      </c>
      <c r="AS36">
        <f ca="1" t="shared" si="19"/>
        <v>67</v>
      </c>
      <c r="AT36" s="35">
        <f t="shared" si="20"/>
        <v>10</v>
      </c>
      <c r="AU36" s="35">
        <f t="shared" si="21"/>
        <v>10</v>
      </c>
      <c r="AV36">
        <f ca="1" t="shared" si="22"/>
        <v>38</v>
      </c>
      <c r="AW36" s="35">
        <f t="shared" si="23"/>
        <v>9.941034453424951</v>
      </c>
      <c r="AX36">
        <f t="shared" si="24"/>
        <v>0.632</v>
      </c>
      <c r="AY36">
        <f>IF(BL36="Difficult",1+(MAX(AY$1:AY35)),"")</f>
      </c>
      <c r="AZ36">
        <f>IF(BL36="Simple",1+(MAX(AZ$1:AZ35)),"")</f>
        <v>17</v>
      </c>
      <c r="BA36" s="14">
        <f t="shared" si="25"/>
        <v>0</v>
      </c>
      <c r="BB36" s="14">
        <f t="shared" si="26"/>
        <v>17</v>
      </c>
      <c r="BC36" s="14">
        <v>2</v>
      </c>
      <c r="BD36">
        <f t="shared" si="27"/>
        <v>8.94660322377804</v>
      </c>
      <c r="BE36">
        <f t="shared" si="28"/>
      </c>
      <c r="BF36" s="35">
        <f t="shared" si="29"/>
        <v>8</v>
      </c>
      <c r="BG36" s="37">
        <f t="shared" si="30"/>
      </c>
      <c r="BH36">
        <f t="shared" si="31"/>
        <v>-2</v>
      </c>
      <c r="BI36">
        <f t="shared" si="32"/>
        <v>7</v>
      </c>
      <c r="BJ36" s="37">
        <f t="shared" si="33"/>
        <v>9.208211561413481</v>
      </c>
      <c r="BK36" s="37">
        <f t="shared" si="34"/>
        <v>2.346567974824375</v>
      </c>
      <c r="BL36" t="str">
        <f t="shared" si="35"/>
        <v>Simple</v>
      </c>
      <c r="BM36" t="str">
        <f t="shared" si="36"/>
        <v>Indet</v>
      </c>
      <c r="BN36">
        <f t="shared" si="39"/>
        <v>-0.5566506979063689</v>
      </c>
      <c r="BO36">
        <f t="shared" si="40"/>
        <v>1.1966640715974046</v>
      </c>
      <c r="BP36">
        <f t="shared" si="41"/>
        <v>-1.996897798733509</v>
      </c>
      <c r="BQ36">
        <f t="shared" si="42"/>
        <v>-1.503235290089222</v>
      </c>
      <c r="BR36">
        <f t="shared" si="43"/>
        <v>-0.7150299287829238</v>
      </c>
    </row>
    <row r="37" spans="1:70" ht="12.75">
      <c r="A37" s="16" t="s">
        <v>51</v>
      </c>
      <c r="B37" s="23">
        <v>136</v>
      </c>
      <c r="C37" s="21">
        <v>20</v>
      </c>
      <c r="D37" s="15">
        <v>20</v>
      </c>
      <c r="E37">
        <v>2</v>
      </c>
      <c r="F37">
        <f t="shared" si="0"/>
        <v>1</v>
      </c>
      <c r="G37">
        <v>0</v>
      </c>
      <c r="H37">
        <v>2</v>
      </c>
      <c r="I37" s="15">
        <v>10</v>
      </c>
      <c r="J37" s="15">
        <v>8</v>
      </c>
      <c r="K37" s="15">
        <v>3</v>
      </c>
      <c r="L37" s="11">
        <f t="shared" si="1"/>
        <v>6</v>
      </c>
      <c r="M37" s="10">
        <v>65</v>
      </c>
      <c r="N37" s="9">
        <v>5</v>
      </c>
      <c r="O37" s="9">
        <v>10</v>
      </c>
      <c r="P37" s="9">
        <v>65</v>
      </c>
      <c r="Q37" s="9">
        <v>8</v>
      </c>
      <c r="R37" s="9">
        <v>10</v>
      </c>
      <c r="S37" s="22">
        <f t="shared" si="2"/>
        <v>2</v>
      </c>
      <c r="T37" s="9">
        <v>9</v>
      </c>
      <c r="U37" s="9">
        <v>50</v>
      </c>
      <c r="V37" s="9">
        <v>8</v>
      </c>
      <c r="W37" s="9">
        <v>10</v>
      </c>
      <c r="X37" s="22">
        <f t="shared" si="3"/>
        <v>2</v>
      </c>
      <c r="Y37" s="9">
        <v>9</v>
      </c>
      <c r="Z37">
        <f t="shared" si="37"/>
        <v>0</v>
      </c>
      <c r="AA37">
        <f t="shared" si="38"/>
        <v>0</v>
      </c>
      <c r="AB37" s="9"/>
      <c r="AC37">
        <f t="shared" si="4"/>
        <v>9.5</v>
      </c>
      <c r="AD37">
        <f t="shared" si="5"/>
        <v>1</v>
      </c>
      <c r="AE37">
        <f t="shared" si="6"/>
        <v>1</v>
      </c>
      <c r="AF37">
        <f t="shared" si="7"/>
        <v>0</v>
      </c>
      <c r="AG37">
        <f t="shared" si="8"/>
        <v>0</v>
      </c>
      <c r="AI37" t="str">
        <f t="shared" si="9"/>
        <v>Simple</v>
      </c>
      <c r="AJ37">
        <f t="shared" si="10"/>
        <v>4.281053999999999</v>
      </c>
      <c r="AK37" s="35">
        <f t="shared" si="11"/>
        <v>10.899785589279286</v>
      </c>
      <c r="AL37">
        <f t="shared" si="12"/>
        <v>0</v>
      </c>
      <c r="AM37">
        <f t="shared" si="13"/>
        <v>0.886</v>
      </c>
      <c r="AN37">
        <f t="shared" si="14"/>
        <v>-0.236</v>
      </c>
      <c r="AO37">
        <f t="shared" si="15"/>
        <v>0.886</v>
      </c>
      <c r="AP37" s="12" t="str">
        <f t="shared" si="16"/>
        <v>Win</v>
      </c>
      <c r="AQ37" s="35">
        <f t="shared" si="17"/>
        <v>1.0351132258740652</v>
      </c>
      <c r="AR37" s="35">
        <f t="shared" si="18"/>
        <v>1.0351132258740652</v>
      </c>
      <c r="AS37">
        <f ca="1" t="shared" si="19"/>
        <v>18</v>
      </c>
      <c r="AT37" s="35">
        <f t="shared" si="20"/>
        <v>10.899785589279286</v>
      </c>
      <c r="AU37" s="35">
        <f t="shared" si="21"/>
        <v>10.899785589279286</v>
      </c>
      <c r="AV37">
        <f ca="1" t="shared" si="22"/>
        <v>54</v>
      </c>
      <c r="AW37" s="35">
        <f t="shared" si="23"/>
        <v>9.864672363405221</v>
      </c>
      <c r="AX37">
        <f t="shared" si="24"/>
        <v>0.566</v>
      </c>
      <c r="AY37">
        <f>IF(BL37="Difficult",1+(MAX(AY$1:AY36)),"")</f>
      </c>
      <c r="AZ37">
        <f>IF(BL37="Simple",1+(MAX(AZ$1:AZ36)),"")</f>
        <v>18</v>
      </c>
      <c r="BA37" s="14">
        <f t="shared" si="25"/>
        <v>0</v>
      </c>
      <c r="BB37" s="14">
        <f t="shared" si="26"/>
        <v>18</v>
      </c>
      <c r="BC37" s="14">
        <v>2</v>
      </c>
      <c r="BD37">
        <f t="shared" si="27"/>
        <v>10.899785589279286</v>
      </c>
      <c r="BE37">
        <f t="shared" si="28"/>
      </c>
      <c r="BF37" s="35">
        <f t="shared" si="29"/>
        <v>10</v>
      </c>
      <c r="BG37" s="37">
        <f t="shared" si="30"/>
      </c>
      <c r="BH37">
        <f t="shared" si="31"/>
        <v>1</v>
      </c>
      <c r="BI37">
        <f t="shared" si="32"/>
        <v>9.5</v>
      </c>
      <c r="BJ37" s="37">
        <f t="shared" si="33"/>
        <v>9.208211561413481</v>
      </c>
      <c r="BK37" s="37">
        <f t="shared" si="34"/>
        <v>2.346567974824375</v>
      </c>
      <c r="BL37" t="str">
        <f t="shared" si="35"/>
        <v>Simple</v>
      </c>
      <c r="BM37" t="str">
        <f t="shared" si="36"/>
        <v>Self</v>
      </c>
      <c r="BN37">
        <f t="shared" si="39"/>
        <v>1.2621637055131736</v>
      </c>
      <c r="BO37">
        <f t="shared" si="40"/>
        <v>0.7702223909572217</v>
      </c>
      <c r="BP37">
        <f t="shared" si="41"/>
        <v>0.8386970754680739</v>
      </c>
      <c r="BQ37">
        <f t="shared" si="42"/>
        <v>0.8526362363177752</v>
      </c>
      <c r="BR37">
        <f t="shared" si="43"/>
        <v>0.930929852064061</v>
      </c>
    </row>
    <row r="38" spans="1:70" ht="12.75">
      <c r="A38" s="16" t="s">
        <v>51</v>
      </c>
      <c r="B38" s="23">
        <v>137</v>
      </c>
      <c r="C38" s="21">
        <v>29</v>
      </c>
      <c r="D38" s="15">
        <v>4</v>
      </c>
      <c r="E38">
        <v>1</v>
      </c>
      <c r="F38">
        <f t="shared" si="0"/>
        <v>0</v>
      </c>
      <c r="G38">
        <v>0</v>
      </c>
      <c r="H38">
        <v>1</v>
      </c>
      <c r="I38" s="15">
        <v>8</v>
      </c>
      <c r="J38" s="15">
        <v>5</v>
      </c>
      <c r="K38" s="15">
        <v>3</v>
      </c>
      <c r="L38" s="11">
        <f t="shared" si="1"/>
        <v>0</v>
      </c>
      <c r="M38" s="10">
        <v>75</v>
      </c>
      <c r="N38" s="9">
        <v>4</v>
      </c>
      <c r="O38" s="9">
        <v>7</v>
      </c>
      <c r="P38" s="9">
        <v>50</v>
      </c>
      <c r="Q38" s="9">
        <v>3</v>
      </c>
      <c r="R38" s="9">
        <v>9</v>
      </c>
      <c r="S38" s="22">
        <f t="shared" si="2"/>
        <v>6</v>
      </c>
      <c r="T38" s="9">
        <v>8</v>
      </c>
      <c r="U38" s="9">
        <v>50</v>
      </c>
      <c r="V38" s="9">
        <v>3</v>
      </c>
      <c r="W38" s="9">
        <v>9</v>
      </c>
      <c r="X38" s="22">
        <f t="shared" si="3"/>
        <v>6</v>
      </c>
      <c r="Y38" s="9">
        <v>6</v>
      </c>
      <c r="Z38">
        <f t="shared" si="37"/>
        <v>0</v>
      </c>
      <c r="AA38">
        <f t="shared" si="38"/>
        <v>0</v>
      </c>
      <c r="AB38" s="9"/>
      <c r="AC38">
        <f t="shared" si="4"/>
        <v>7.5</v>
      </c>
      <c r="AD38">
        <f t="shared" si="5"/>
        <v>-1</v>
      </c>
      <c r="AE38">
        <f t="shared" si="6"/>
        <v>1</v>
      </c>
      <c r="AF38">
        <f t="shared" si="7"/>
        <v>2</v>
      </c>
      <c r="AG38">
        <f t="shared" si="8"/>
        <v>2</v>
      </c>
      <c r="AI38" t="str">
        <f t="shared" si="9"/>
        <v>Simple</v>
      </c>
      <c r="AJ38">
        <f t="shared" si="10"/>
        <v>7.281053999999999</v>
      </c>
      <c r="AK38" s="35">
        <f t="shared" si="11"/>
        <v>8.829559137531156</v>
      </c>
      <c r="AL38">
        <f t="shared" si="12"/>
        <v>-1</v>
      </c>
      <c r="AM38">
        <f t="shared" si="13"/>
        <v>0.32</v>
      </c>
      <c r="AN38">
        <f t="shared" si="14"/>
        <v>0.133</v>
      </c>
      <c r="AO38">
        <f t="shared" si="15"/>
        <v>0.367</v>
      </c>
      <c r="AP38" s="12" t="str">
        <f t="shared" si="16"/>
        <v>Lose</v>
      </c>
      <c r="AQ38" s="35">
        <f t="shared" si="17"/>
        <v>-0.8845243045088225</v>
      </c>
      <c r="AR38" s="35">
        <f t="shared" si="18"/>
        <v>-0.8011395693142802</v>
      </c>
      <c r="AS38">
        <f ca="1" t="shared" si="19"/>
        <v>61</v>
      </c>
      <c r="AT38" s="35">
        <f t="shared" si="20"/>
        <v>8.912943872725698</v>
      </c>
      <c r="AU38" s="35">
        <f t="shared" si="21"/>
        <v>8.912943872725698</v>
      </c>
      <c r="AV38">
        <f ca="1" t="shared" si="22"/>
        <v>21</v>
      </c>
      <c r="AW38" s="35">
        <f t="shared" si="23"/>
        <v>9.714083442039978</v>
      </c>
      <c r="AX38">
        <f t="shared" si="24"/>
        <v>0.433</v>
      </c>
      <c r="AY38">
        <f>IF(BL38="Difficult",1+(MAX(AY$1:AY37)),"")</f>
      </c>
      <c r="AZ38">
        <f>IF(BL38="Simple",1+(MAX(AZ$1:AZ37)),"")</f>
        <v>19</v>
      </c>
      <c r="BA38" s="14">
        <f t="shared" si="25"/>
        <v>0</v>
      </c>
      <c r="BB38" s="14">
        <f t="shared" si="26"/>
        <v>19</v>
      </c>
      <c r="BC38" s="14">
        <v>2</v>
      </c>
      <c r="BD38">
        <f t="shared" si="27"/>
        <v>8.829559137531156</v>
      </c>
      <c r="BE38">
        <f t="shared" si="28"/>
      </c>
      <c r="BF38" s="35">
        <f t="shared" si="29"/>
        <v>8</v>
      </c>
      <c r="BG38" s="37">
        <f t="shared" si="30"/>
      </c>
      <c r="BH38">
        <f t="shared" si="31"/>
        <v>-1</v>
      </c>
      <c r="BI38">
        <f t="shared" si="32"/>
        <v>7.5</v>
      </c>
      <c r="BJ38" s="37">
        <f t="shared" si="33"/>
        <v>9.208211561413481</v>
      </c>
      <c r="BK38" s="37">
        <f t="shared" si="34"/>
        <v>2.346567974824375</v>
      </c>
      <c r="BL38" t="str">
        <f t="shared" si="35"/>
        <v>Simple</v>
      </c>
      <c r="BM38" t="str">
        <f t="shared" si="36"/>
        <v>Det</v>
      </c>
      <c r="BN38">
        <f t="shared" si="39"/>
        <v>1.2621637055131736</v>
      </c>
      <c r="BO38">
        <f t="shared" si="40"/>
        <v>1.1966640715974046</v>
      </c>
      <c r="BP38">
        <f t="shared" si="41"/>
        <v>-0.10650121593245368</v>
      </c>
      <c r="BQ38">
        <f t="shared" si="42"/>
        <v>0.06734572751544271</v>
      </c>
      <c r="BR38">
        <f t="shared" si="43"/>
        <v>0.6049180721733917</v>
      </c>
    </row>
    <row r="39" spans="1:70" ht="12.75">
      <c r="A39" s="16" t="s">
        <v>51</v>
      </c>
      <c r="B39" s="23">
        <v>138</v>
      </c>
      <c r="C39" s="21">
        <v>1</v>
      </c>
      <c r="D39" s="15">
        <v>61</v>
      </c>
      <c r="E39">
        <v>0</v>
      </c>
      <c r="F39">
        <f t="shared" si="0"/>
        <v>0</v>
      </c>
      <c r="G39">
        <v>0</v>
      </c>
      <c r="H39">
        <v>1</v>
      </c>
      <c r="I39" s="15">
        <v>5</v>
      </c>
      <c r="J39" s="15">
        <v>52</v>
      </c>
      <c r="K39" s="15">
        <v>2</v>
      </c>
      <c r="L39" s="11">
        <f t="shared" si="1"/>
        <v>5</v>
      </c>
      <c r="M39" s="10">
        <v>50</v>
      </c>
      <c r="N39" s="9">
        <v>5</v>
      </c>
      <c r="O39" s="9">
        <v>8</v>
      </c>
      <c r="P39" s="9">
        <v>60</v>
      </c>
      <c r="Q39" s="9">
        <v>4</v>
      </c>
      <c r="R39" s="9">
        <v>8</v>
      </c>
      <c r="S39" s="22">
        <f t="shared" si="2"/>
        <v>4</v>
      </c>
      <c r="T39" s="9">
        <v>6</v>
      </c>
      <c r="U39" s="9">
        <v>50</v>
      </c>
      <c r="V39" s="9">
        <v>3</v>
      </c>
      <c r="W39" s="9">
        <v>8</v>
      </c>
      <c r="X39" s="22">
        <f t="shared" si="3"/>
        <v>5</v>
      </c>
      <c r="Y39" s="9">
        <v>6.5</v>
      </c>
      <c r="Z39">
        <f t="shared" si="37"/>
        <v>1</v>
      </c>
      <c r="AA39">
        <f t="shared" si="38"/>
        <v>-1</v>
      </c>
      <c r="AB39" s="9"/>
      <c r="AC39">
        <f t="shared" si="4"/>
        <v>7</v>
      </c>
      <c r="AD39">
        <f t="shared" si="5"/>
        <v>2</v>
      </c>
      <c r="AE39">
        <f t="shared" si="6"/>
        <v>1.5</v>
      </c>
      <c r="AF39">
        <f t="shared" si="7"/>
        <v>-0.5</v>
      </c>
      <c r="AG39">
        <f t="shared" si="8"/>
        <v>-0.5</v>
      </c>
      <c r="AH39" s="9">
        <v>61</v>
      </c>
      <c r="AI39" t="str">
        <f t="shared" si="9"/>
        <v>Simple</v>
      </c>
      <c r="AJ39">
        <f t="shared" si="10"/>
        <v>39.718946</v>
      </c>
      <c r="AK39" s="35">
        <f t="shared" si="11"/>
        <v>5.07022645174813</v>
      </c>
      <c r="AL39">
        <f t="shared" si="12"/>
        <v>-1</v>
      </c>
      <c r="AM39">
        <f t="shared" si="13"/>
        <v>0.018</v>
      </c>
      <c r="AN39">
        <f t="shared" si="14"/>
        <v>0.025000000000000022</v>
      </c>
      <c r="AO39">
        <f t="shared" si="15"/>
        <v>0.575</v>
      </c>
      <c r="AP39" s="12" t="str">
        <f t="shared" si="16"/>
        <v>Win</v>
      </c>
      <c r="AQ39" s="35">
        <f t="shared" si="17"/>
        <v>-2.468176344987538</v>
      </c>
      <c r="AR39" s="35">
        <f t="shared" si="18"/>
        <v>2.327723441491277</v>
      </c>
      <c r="AS39">
        <f ca="1" t="shared" si="19"/>
        <v>49</v>
      </c>
      <c r="AT39" s="35">
        <f t="shared" si="20"/>
        <v>9.866126238226945</v>
      </c>
      <c r="AU39" s="35">
        <f t="shared" si="21"/>
        <v>9.866126238226945</v>
      </c>
      <c r="AV39">
        <f ca="1" t="shared" si="22"/>
        <v>66</v>
      </c>
      <c r="AW39" s="35">
        <f t="shared" si="23"/>
        <v>7.538402796735668</v>
      </c>
      <c r="AX39">
        <f t="shared" si="24"/>
        <v>0.141</v>
      </c>
      <c r="AY39">
        <f>IF(BL39="Difficult",1+(MAX(AY$1:AY38)),"")</f>
      </c>
      <c r="AZ39">
        <f>IF(BL39="Simple",1+(MAX(AZ$1:AZ38)),"")</f>
        <v>20</v>
      </c>
      <c r="BA39" s="14">
        <f t="shared" si="25"/>
        <v>0</v>
      </c>
      <c r="BB39" s="14">
        <f t="shared" si="26"/>
        <v>20</v>
      </c>
      <c r="BC39" s="14">
        <v>2</v>
      </c>
      <c r="BD39">
        <f t="shared" si="27"/>
        <v>5.07022645174813</v>
      </c>
      <c r="BE39">
        <f t="shared" si="28"/>
      </c>
      <c r="BF39" s="35">
        <f t="shared" si="29"/>
        <v>5</v>
      </c>
      <c r="BG39" s="37">
        <f t="shared" si="30"/>
      </c>
      <c r="BH39">
        <f t="shared" si="31"/>
        <v>2</v>
      </c>
      <c r="BI39">
        <f t="shared" si="32"/>
        <v>7</v>
      </c>
      <c r="BJ39" s="37">
        <f t="shared" si="33"/>
        <v>9.208211561413481</v>
      </c>
      <c r="BK39" s="37">
        <f t="shared" si="34"/>
        <v>2.346567974824375</v>
      </c>
      <c r="BL39" t="str">
        <f t="shared" si="35"/>
        <v>Simple</v>
      </c>
      <c r="BM39" t="str">
        <f t="shared" si="36"/>
        <v>Indet</v>
      </c>
      <c r="BN39">
        <f t="shared" si="39"/>
        <v>0.35275650380340234</v>
      </c>
      <c r="BO39">
        <f t="shared" si="40"/>
        <v>0.13055986999694705</v>
      </c>
      <c r="BP39">
        <f t="shared" si="41"/>
        <v>0.8386970754680739</v>
      </c>
      <c r="BQ39">
        <f t="shared" si="42"/>
        <v>0.5908727333836643</v>
      </c>
      <c r="BR39">
        <f t="shared" si="43"/>
        <v>0.47822154566302194</v>
      </c>
    </row>
    <row r="40" spans="1:70" ht="12.75">
      <c r="A40" s="16" t="s">
        <v>52</v>
      </c>
      <c r="B40" s="23">
        <v>139</v>
      </c>
      <c r="C40" s="21">
        <v>30</v>
      </c>
      <c r="D40" s="15">
        <v>30</v>
      </c>
      <c r="E40" s="9">
        <v>2</v>
      </c>
      <c r="F40">
        <f t="shared" si="0"/>
        <v>1</v>
      </c>
      <c r="G40" s="9">
        <v>1</v>
      </c>
      <c r="H40">
        <v>4</v>
      </c>
      <c r="I40" s="15">
        <v>1</v>
      </c>
      <c r="J40" s="15">
        <v>20</v>
      </c>
      <c r="K40" s="15">
        <v>0</v>
      </c>
      <c r="L40" s="11">
        <f t="shared" si="1"/>
        <v>3</v>
      </c>
      <c r="M40" s="10">
        <v>50</v>
      </c>
      <c r="N40" s="9">
        <v>4</v>
      </c>
      <c r="O40" s="9">
        <v>2</v>
      </c>
      <c r="P40" s="9">
        <v>45</v>
      </c>
      <c r="Q40" s="9">
        <v>1</v>
      </c>
      <c r="R40" s="9">
        <v>7</v>
      </c>
      <c r="S40" s="22">
        <f t="shared" si="2"/>
        <v>6</v>
      </c>
      <c r="T40" s="9">
        <v>3</v>
      </c>
      <c r="U40" s="9">
        <v>40</v>
      </c>
      <c r="V40" s="9">
        <v>1</v>
      </c>
      <c r="W40" s="9">
        <v>7</v>
      </c>
      <c r="X40" s="22">
        <f t="shared" si="3"/>
        <v>6</v>
      </c>
      <c r="Y40" s="9">
        <v>2.5</v>
      </c>
      <c r="Z40">
        <f t="shared" si="37"/>
        <v>0</v>
      </c>
      <c r="AA40">
        <f t="shared" si="38"/>
        <v>0</v>
      </c>
      <c r="AB40" s="9"/>
      <c r="AC40">
        <f t="shared" si="4"/>
        <v>2.5</v>
      </c>
      <c r="AD40">
        <f t="shared" si="5"/>
        <v>-1</v>
      </c>
      <c r="AE40">
        <f t="shared" si="6"/>
        <v>-0.5</v>
      </c>
      <c r="AF40">
        <f t="shared" si="7"/>
        <v>0.5</v>
      </c>
      <c r="AG40">
        <f t="shared" si="8"/>
        <v>-0.5</v>
      </c>
      <c r="AI40" t="str">
        <f t="shared" si="9"/>
        <v>Simple</v>
      </c>
      <c r="AJ40">
        <f t="shared" si="10"/>
        <v>7.718946000000001</v>
      </c>
      <c r="AK40" s="35">
        <f t="shared" si="11"/>
        <v>1.8193086037281914</v>
      </c>
      <c r="AL40">
        <f t="shared" si="12"/>
        <v>1</v>
      </c>
      <c r="AM40">
        <f t="shared" si="13"/>
        <v>0.373</v>
      </c>
      <c r="AN40">
        <f t="shared" si="14"/>
        <v>0.07700000000000001</v>
      </c>
      <c r="AO40">
        <f t="shared" si="15"/>
        <v>0.373</v>
      </c>
      <c r="AP40" s="12" t="str">
        <f t="shared" si="16"/>
        <v>Win</v>
      </c>
      <c r="AQ40" s="35">
        <f t="shared" si="17"/>
        <v>1.0927482620942943</v>
      </c>
      <c r="AR40" s="35">
        <f t="shared" si="18"/>
        <v>1.0927482620942943</v>
      </c>
      <c r="AS40">
        <f ca="1" t="shared" si="19"/>
        <v>19</v>
      </c>
      <c r="AT40" s="35">
        <f t="shared" si="20"/>
        <v>1.8193086037281914</v>
      </c>
      <c r="AU40" s="35">
        <f t="shared" si="21"/>
        <v>1.8193086037281914</v>
      </c>
      <c r="AV40">
        <f ca="1" t="shared" si="22"/>
        <v>39</v>
      </c>
      <c r="AW40" s="35">
        <f t="shared" si="23"/>
        <v>0.726560341633897</v>
      </c>
      <c r="AX40">
        <f t="shared" si="24"/>
        <v>0.065</v>
      </c>
      <c r="AY40">
        <f>IF(BL40="Difficult",1+(MAX(AY$1:AY39)),"")</f>
        <v>19</v>
      </c>
      <c r="AZ40">
        <f>IF(BL40="Simple",1+(MAX(AZ$1:AZ39)),"")</f>
      </c>
      <c r="BA40" s="14">
        <f t="shared" si="25"/>
        <v>1</v>
      </c>
      <c r="BB40" s="14">
        <f t="shared" si="26"/>
        <v>19</v>
      </c>
      <c r="BC40" s="14">
        <v>2</v>
      </c>
      <c r="BD40">
        <f t="shared" si="27"/>
      </c>
      <c r="BE40">
        <f t="shared" si="28"/>
        <v>1.8193086037281914</v>
      </c>
      <c r="BF40" s="35">
        <f t="shared" si="29"/>
      </c>
      <c r="BG40" s="37">
        <f t="shared" si="30"/>
        <v>1</v>
      </c>
      <c r="BH40">
        <f t="shared" si="31"/>
        <v>-1</v>
      </c>
      <c r="BI40">
        <f t="shared" si="32"/>
        <v>2.5</v>
      </c>
      <c r="BJ40" s="37">
        <f t="shared" si="33"/>
        <v>9.208211561413481</v>
      </c>
      <c r="BK40" s="37">
        <f t="shared" si="34"/>
        <v>2.346567974824375</v>
      </c>
      <c r="BL40" t="str">
        <f t="shared" si="35"/>
        <v>Difficult</v>
      </c>
      <c r="BM40" t="str">
        <f t="shared" si="36"/>
        <v>Self</v>
      </c>
      <c r="BN40">
        <f t="shared" si="39"/>
        <v>-1.4660578996161402</v>
      </c>
      <c r="BO40">
        <f t="shared" si="40"/>
        <v>0.13055986999694705</v>
      </c>
      <c r="BP40">
        <f t="shared" si="41"/>
        <v>-0.10650121593245368</v>
      </c>
      <c r="BQ40">
        <f t="shared" si="42"/>
        <v>-0.19441777541866812</v>
      </c>
      <c r="BR40">
        <f t="shared" si="43"/>
        <v>-0.40910425524257876</v>
      </c>
    </row>
    <row r="41" spans="1:70" ht="12.75">
      <c r="A41" s="16" t="s">
        <v>52</v>
      </c>
      <c r="B41" s="23">
        <v>140</v>
      </c>
      <c r="C41" s="21">
        <v>37</v>
      </c>
      <c r="D41" s="15">
        <v>7</v>
      </c>
      <c r="E41" s="9">
        <v>0</v>
      </c>
      <c r="F41">
        <f t="shared" si="0"/>
        <v>0</v>
      </c>
      <c r="G41" s="9">
        <v>0</v>
      </c>
      <c r="H41">
        <v>1</v>
      </c>
      <c r="I41" s="15">
        <v>9</v>
      </c>
      <c r="J41" s="15">
        <v>0.067</v>
      </c>
      <c r="K41" s="15">
        <v>1.5</v>
      </c>
      <c r="L41" s="11">
        <f t="shared" si="1"/>
        <v>4.5</v>
      </c>
      <c r="M41" s="10">
        <v>50</v>
      </c>
      <c r="N41" s="9">
        <v>4</v>
      </c>
      <c r="O41" s="9">
        <v>7</v>
      </c>
      <c r="P41" s="9">
        <v>50</v>
      </c>
      <c r="Q41" s="9">
        <v>6</v>
      </c>
      <c r="R41" s="9">
        <v>10</v>
      </c>
      <c r="S41" s="22">
        <f t="shared" si="2"/>
        <v>4</v>
      </c>
      <c r="T41" s="9">
        <v>6</v>
      </c>
      <c r="U41" s="9">
        <v>50</v>
      </c>
      <c r="V41" s="9">
        <v>5</v>
      </c>
      <c r="W41" s="9">
        <v>10</v>
      </c>
      <c r="X41" s="22">
        <f t="shared" si="3"/>
        <v>5</v>
      </c>
      <c r="Y41" s="9">
        <v>6</v>
      </c>
      <c r="Z41">
        <f t="shared" si="37"/>
        <v>1</v>
      </c>
      <c r="AA41">
        <f t="shared" si="38"/>
        <v>-1</v>
      </c>
      <c r="AB41" s="9"/>
      <c r="AC41">
        <f t="shared" si="4"/>
        <v>6.5</v>
      </c>
      <c r="AD41">
        <f t="shared" si="5"/>
        <v>1</v>
      </c>
      <c r="AE41">
        <f t="shared" si="6"/>
        <v>1</v>
      </c>
      <c r="AF41">
        <f t="shared" si="7"/>
        <v>0</v>
      </c>
      <c r="AG41">
        <f t="shared" si="8"/>
        <v>0</v>
      </c>
      <c r="AH41" s="9">
        <v>7</v>
      </c>
      <c r="AI41" t="str">
        <f t="shared" si="9"/>
        <v>Simple</v>
      </c>
      <c r="AJ41">
        <f t="shared" si="10"/>
        <v>12.214053999999999</v>
      </c>
      <c r="AK41" s="35">
        <f t="shared" si="11"/>
        <v>9.714083442039978</v>
      </c>
      <c r="AL41">
        <f t="shared" si="12"/>
        <v>-2</v>
      </c>
      <c r="AM41">
        <f t="shared" si="13"/>
        <v>0.433</v>
      </c>
      <c r="AN41">
        <f t="shared" si="14"/>
        <v>0.04799999999999999</v>
      </c>
      <c r="AO41">
        <f t="shared" si="15"/>
        <v>0.452</v>
      </c>
      <c r="AP41" s="12" t="str">
        <f t="shared" si="16"/>
        <v>Win</v>
      </c>
      <c r="AQ41" s="35">
        <f t="shared" si="17"/>
        <v>0.1288630108055564</v>
      </c>
      <c r="AR41" s="35">
        <f t="shared" si="18"/>
        <v>0.13899902867453662</v>
      </c>
      <c r="AS41">
        <f ca="1" t="shared" si="19"/>
        <v>89</v>
      </c>
      <c r="AT41" s="35">
        <f t="shared" si="20"/>
        <v>9.724219459908959</v>
      </c>
      <c r="AU41" s="35">
        <f t="shared" si="21"/>
        <v>9.724219459908959</v>
      </c>
      <c r="AV41">
        <f ca="1" t="shared" si="22"/>
        <v>46</v>
      </c>
      <c r="AW41" s="35">
        <f t="shared" si="23"/>
        <v>9.585220431234422</v>
      </c>
      <c r="AX41">
        <f t="shared" si="24"/>
        <v>0.415</v>
      </c>
      <c r="AY41">
        <f>IF(BL41="Difficult",1+(MAX(AY$1:AY40)),"")</f>
      </c>
      <c r="AZ41">
        <f>IF(BL41="Simple",1+(MAX(AZ$1:AZ40)),"")</f>
        <v>21</v>
      </c>
      <c r="BA41" s="14">
        <f t="shared" si="25"/>
        <v>0</v>
      </c>
      <c r="BB41" s="14">
        <f t="shared" si="26"/>
        <v>21</v>
      </c>
      <c r="BC41" s="14">
        <v>2</v>
      </c>
      <c r="BD41">
        <f t="shared" si="27"/>
        <v>9.714083442039978</v>
      </c>
      <c r="BE41">
        <f t="shared" si="28"/>
      </c>
      <c r="BF41" s="35">
        <f t="shared" si="29"/>
        <v>9</v>
      </c>
      <c r="BG41" s="37">
        <f t="shared" si="30"/>
      </c>
      <c r="BH41">
        <f t="shared" si="31"/>
        <v>1</v>
      </c>
      <c r="BI41">
        <f t="shared" si="32"/>
        <v>6.5</v>
      </c>
      <c r="BJ41" s="37">
        <f t="shared" si="33"/>
        <v>9.208211561413481</v>
      </c>
      <c r="BK41" s="37">
        <f t="shared" si="34"/>
        <v>2.346567974824375</v>
      </c>
      <c r="BL41" t="str">
        <f t="shared" si="35"/>
        <v>Simple</v>
      </c>
      <c r="BM41" t="str">
        <f t="shared" si="36"/>
        <v>Indet</v>
      </c>
      <c r="BN41">
        <f t="shared" si="39"/>
        <v>-0.1019470970514833</v>
      </c>
      <c r="BO41">
        <f t="shared" si="40"/>
        <v>0.13055986999694705</v>
      </c>
      <c r="BP41">
        <f t="shared" si="41"/>
        <v>-0.10650121593245368</v>
      </c>
      <c r="BQ41">
        <f t="shared" si="42"/>
        <v>0.06734572751544271</v>
      </c>
      <c r="BR41">
        <f t="shared" si="43"/>
        <v>-0.0026356788678868065</v>
      </c>
    </row>
    <row r="42" spans="1:70" ht="12.75">
      <c r="A42" s="16" t="s">
        <v>52</v>
      </c>
      <c r="B42" s="23">
        <v>141</v>
      </c>
      <c r="C42" s="21">
        <v>22</v>
      </c>
      <c r="D42" s="15">
        <v>23</v>
      </c>
      <c r="E42" s="9">
        <v>1</v>
      </c>
      <c r="F42">
        <f t="shared" si="0"/>
        <v>0</v>
      </c>
      <c r="G42" s="9">
        <v>1</v>
      </c>
      <c r="H42">
        <v>3</v>
      </c>
      <c r="I42" s="15">
        <v>0</v>
      </c>
      <c r="J42" s="15">
        <v>20</v>
      </c>
      <c r="K42" s="15">
        <v>1</v>
      </c>
      <c r="L42" s="11">
        <f t="shared" si="1"/>
        <v>4</v>
      </c>
      <c r="M42" s="10">
        <v>40</v>
      </c>
      <c r="N42" s="9">
        <v>5</v>
      </c>
      <c r="O42" s="9">
        <v>6</v>
      </c>
      <c r="P42" s="9">
        <v>50</v>
      </c>
      <c r="Q42" s="9">
        <v>5</v>
      </c>
      <c r="R42" s="9">
        <v>7</v>
      </c>
      <c r="S42" s="22">
        <f t="shared" si="2"/>
        <v>2</v>
      </c>
      <c r="T42" s="9">
        <v>4</v>
      </c>
      <c r="U42" s="9">
        <v>20</v>
      </c>
      <c r="V42" s="9">
        <v>3</v>
      </c>
      <c r="W42" s="9">
        <v>5</v>
      </c>
      <c r="X42" s="22">
        <f t="shared" si="3"/>
        <v>2</v>
      </c>
      <c r="Y42" s="9">
        <v>5</v>
      </c>
      <c r="Z42">
        <f t="shared" si="37"/>
        <v>0</v>
      </c>
      <c r="AA42">
        <f t="shared" si="38"/>
        <v>0</v>
      </c>
      <c r="AB42" s="9"/>
      <c r="AC42">
        <f t="shared" si="4"/>
        <v>5</v>
      </c>
      <c r="AD42">
        <f t="shared" si="5"/>
        <v>2</v>
      </c>
      <c r="AE42">
        <f t="shared" si="6"/>
        <v>1</v>
      </c>
      <c r="AF42">
        <f t="shared" si="7"/>
        <v>-1</v>
      </c>
      <c r="AG42">
        <f t="shared" si="8"/>
        <v>1</v>
      </c>
      <c r="AI42" t="str">
        <f t="shared" si="9"/>
        <v>Simple</v>
      </c>
      <c r="AJ42">
        <f t="shared" si="10"/>
        <v>7.718946000000001</v>
      </c>
      <c r="AK42" s="35">
        <f t="shared" si="11"/>
        <v>0.8193086037281913</v>
      </c>
      <c r="AL42">
        <f t="shared" si="12"/>
        <v>4</v>
      </c>
      <c r="AM42">
        <f t="shared" si="13"/>
        <v>0.121</v>
      </c>
      <c r="AN42">
        <f t="shared" si="14"/>
        <v>-0.06000000000000005</v>
      </c>
      <c r="AO42">
        <f t="shared" si="15"/>
        <v>0.56</v>
      </c>
      <c r="AP42" s="12" t="str">
        <f t="shared" si="16"/>
        <v>Win</v>
      </c>
      <c r="AQ42" s="35">
        <f t="shared" si="17"/>
        <v>0</v>
      </c>
      <c r="AR42" s="35">
        <f t="shared" si="18"/>
        <v>1.8829559137531153</v>
      </c>
      <c r="AS42">
        <f ca="1" t="shared" si="19"/>
        <v>88</v>
      </c>
      <c r="AT42" s="35">
        <f t="shared" si="20"/>
        <v>2.7022645174813067</v>
      </c>
      <c r="AU42" s="35">
        <f t="shared" si="21"/>
        <v>2.7022645174813067</v>
      </c>
      <c r="AV42">
        <f ca="1" t="shared" si="22"/>
        <v>20</v>
      </c>
      <c r="AW42" s="35">
        <f t="shared" si="23"/>
        <v>0.8193086037281913</v>
      </c>
      <c r="AX42">
        <f t="shared" si="24"/>
        <v>0.121</v>
      </c>
      <c r="AY42">
        <f>IF(BL42="Difficult",1+(MAX(AY$1:AY41)),"")</f>
        <v>20</v>
      </c>
      <c r="AZ42">
        <f>IF(BL42="Simple",1+(MAX(AZ$1:AZ41)),"")</f>
      </c>
      <c r="BA42" s="14">
        <f t="shared" si="25"/>
        <v>1</v>
      </c>
      <c r="BB42" s="14">
        <f t="shared" si="26"/>
        <v>20</v>
      </c>
      <c r="BC42" s="14">
        <v>2</v>
      </c>
      <c r="BD42">
        <f t="shared" si="27"/>
      </c>
      <c r="BE42">
        <f t="shared" si="28"/>
        <v>0.8193086037281913</v>
      </c>
      <c r="BF42" s="35">
        <f t="shared" si="29"/>
      </c>
      <c r="BG42" s="37">
        <f t="shared" si="30"/>
        <v>0</v>
      </c>
      <c r="BH42">
        <f t="shared" si="31"/>
        <v>2</v>
      </c>
      <c r="BI42">
        <f t="shared" si="32"/>
        <v>5</v>
      </c>
      <c r="BJ42" s="37">
        <f t="shared" si="33"/>
        <v>9.208211561413481</v>
      </c>
      <c r="BK42" s="37">
        <f t="shared" si="34"/>
        <v>2.346567974824375</v>
      </c>
      <c r="BL42" t="str">
        <f t="shared" si="35"/>
        <v>Difficult</v>
      </c>
      <c r="BM42" t="str">
        <f t="shared" si="36"/>
        <v>Det</v>
      </c>
      <c r="BN42">
        <f t="shared" si="39"/>
        <v>-0.5566506979063689</v>
      </c>
      <c r="BO42">
        <f t="shared" si="40"/>
        <v>-0.295881810643236</v>
      </c>
      <c r="BP42">
        <f t="shared" si="41"/>
        <v>0.8386970754680739</v>
      </c>
      <c r="BQ42">
        <f t="shared" si="42"/>
        <v>0.06734572751544271</v>
      </c>
      <c r="BR42">
        <f t="shared" si="43"/>
        <v>0.013377573608477925</v>
      </c>
    </row>
    <row r="43" spans="1:70" ht="12.75">
      <c r="A43" s="16" t="s">
        <v>52</v>
      </c>
      <c r="B43" s="23">
        <v>142</v>
      </c>
      <c r="C43" s="21">
        <v>29</v>
      </c>
      <c r="D43" s="15">
        <v>44</v>
      </c>
      <c r="E43" s="9">
        <v>1</v>
      </c>
      <c r="F43">
        <f t="shared" si="0"/>
        <v>0</v>
      </c>
      <c r="G43" s="9">
        <v>1</v>
      </c>
      <c r="H43">
        <v>3</v>
      </c>
      <c r="I43" s="15">
        <v>2</v>
      </c>
      <c r="J43" s="15">
        <v>12</v>
      </c>
      <c r="K43" s="15">
        <v>3</v>
      </c>
      <c r="L43" s="11">
        <f t="shared" si="1"/>
        <v>0</v>
      </c>
      <c r="M43" s="10">
        <v>15</v>
      </c>
      <c r="N43" s="9">
        <v>2</v>
      </c>
      <c r="O43" s="9">
        <v>0</v>
      </c>
      <c r="P43" s="9">
        <v>20</v>
      </c>
      <c r="Q43" s="9">
        <v>0</v>
      </c>
      <c r="R43" s="9">
        <v>7</v>
      </c>
      <c r="S43" s="22">
        <v>7</v>
      </c>
      <c r="T43" s="9">
        <v>2</v>
      </c>
      <c r="U43" s="9">
        <v>40</v>
      </c>
      <c r="V43" s="9">
        <v>0</v>
      </c>
      <c r="W43" s="9">
        <v>7</v>
      </c>
      <c r="X43" s="22">
        <v>7</v>
      </c>
      <c r="Y43" s="9">
        <v>2</v>
      </c>
      <c r="Z43">
        <f t="shared" si="37"/>
        <v>0</v>
      </c>
      <c r="AA43">
        <f t="shared" si="38"/>
        <v>0</v>
      </c>
      <c r="AB43" s="9"/>
      <c r="AC43">
        <f t="shared" si="4"/>
      </c>
      <c r="AD43">
        <f t="shared" si="5"/>
      </c>
      <c r="AE43">
        <f t="shared" si="6"/>
      </c>
      <c r="AF43">
        <f t="shared" si="7"/>
        <v>0</v>
      </c>
      <c r="AG43">
        <f t="shared" si="8"/>
        <v>0</v>
      </c>
      <c r="AI43" t="str">
        <f t="shared" si="9"/>
        <v>Simple</v>
      </c>
      <c r="AJ43">
        <f t="shared" si="10"/>
        <v>0.28105399999999925</v>
      </c>
      <c r="AK43" s="35">
        <f t="shared" si="11"/>
        <v>2.9934208582767936</v>
      </c>
      <c r="AL43">
        <f t="shared" si="12"/>
        <v>0</v>
      </c>
      <c r="AM43">
        <f t="shared" si="13"/>
        <v>0.747</v>
      </c>
      <c r="AN43">
        <f t="shared" si="14"/>
        <v>0.15400000000000003</v>
      </c>
      <c r="AO43">
        <f t="shared" si="15"/>
        <v>0.046</v>
      </c>
      <c r="AP43" s="12" t="str">
        <f t="shared" si="16"/>
        <v>Lose</v>
      </c>
      <c r="AQ43" s="35">
        <f t="shared" si="17"/>
        <v>0.2490916325510466</v>
      </c>
      <c r="AR43" s="35">
        <f t="shared" si="18"/>
        <v>-2.0233870002317005</v>
      </c>
      <c r="AS43">
        <f ca="1" t="shared" si="19"/>
        <v>50</v>
      </c>
      <c r="AT43" s="35">
        <f t="shared" si="20"/>
        <v>0.7209422254940466</v>
      </c>
      <c r="AU43" s="35">
        <f t="shared" si="21"/>
        <v>0.7209422254940466</v>
      </c>
      <c r="AV43">
        <f ca="1" t="shared" si="22"/>
        <v>28</v>
      </c>
      <c r="AW43" s="35">
        <f t="shared" si="23"/>
        <v>2.744329225725747</v>
      </c>
      <c r="AX43">
        <f t="shared" si="24"/>
        <v>0.579</v>
      </c>
      <c r="AY43">
        <f>IF(BL43="Difficult",1+(MAX(AY$1:AY42)),"")</f>
        <v>21</v>
      </c>
      <c r="AZ43">
        <f>IF(BL43="Simple",1+(MAX(AZ$1:AZ42)),"")</f>
      </c>
      <c r="BA43" s="14">
        <f t="shared" si="25"/>
        <v>1</v>
      </c>
      <c r="BB43" s="14">
        <f t="shared" si="26"/>
        <v>21</v>
      </c>
      <c r="BC43" s="14">
        <v>2</v>
      </c>
      <c r="BD43">
        <f t="shared" si="27"/>
      </c>
      <c r="BE43">
        <f t="shared" si="28"/>
        <v>2.9934208582767936</v>
      </c>
      <c r="BF43" s="35">
        <f t="shared" si="29"/>
      </c>
      <c r="BG43" s="37">
        <f t="shared" si="30"/>
        <v>2</v>
      </c>
      <c r="BH43">
        <f t="shared" si="31"/>
        <v>-2</v>
      </c>
      <c r="BI43">
        <f t="shared" si="32"/>
        <v>1</v>
      </c>
      <c r="BJ43" s="37">
        <f t="shared" si="33"/>
        <v>9.208211561413481</v>
      </c>
      <c r="BK43" s="37">
        <f t="shared" si="34"/>
        <v>2.346567974824375</v>
      </c>
      <c r="BL43" t="str">
        <f t="shared" si="35"/>
        <v>Difficult</v>
      </c>
      <c r="BM43" t="str">
        <f t="shared" si="36"/>
        <v>Det</v>
      </c>
      <c r="BN43">
        <f t="shared" si="39"/>
        <v>1.2621637055131736</v>
      </c>
      <c r="BO43">
        <f t="shared" si="40"/>
        <v>-1.3619860122436935</v>
      </c>
      <c r="BP43">
        <f t="shared" si="41"/>
        <v>-1.996897798733509</v>
      </c>
      <c r="BQ43">
        <f t="shared" si="42"/>
        <v>-1.503235290089222</v>
      </c>
      <c r="BR43">
        <f t="shared" si="43"/>
        <v>-0.8999888488883128</v>
      </c>
    </row>
    <row r="44" spans="1:70" ht="12.75">
      <c r="A44" s="16" t="s">
        <v>52</v>
      </c>
      <c r="B44" s="23">
        <v>143</v>
      </c>
      <c r="C44" s="21">
        <v>16</v>
      </c>
      <c r="D44" s="15">
        <v>26</v>
      </c>
      <c r="E44" s="9">
        <v>1</v>
      </c>
      <c r="F44">
        <f t="shared" si="0"/>
        <v>0</v>
      </c>
      <c r="G44" s="9">
        <v>0</v>
      </c>
      <c r="H44">
        <v>1</v>
      </c>
      <c r="I44" s="15">
        <v>7</v>
      </c>
      <c r="K44" s="15">
        <v>2</v>
      </c>
      <c r="L44" s="11">
        <f t="shared" si="1"/>
        <v>1</v>
      </c>
      <c r="M44" s="10">
        <v>75</v>
      </c>
      <c r="N44" s="9">
        <v>5</v>
      </c>
      <c r="O44" s="9">
        <v>7</v>
      </c>
      <c r="P44" s="9">
        <v>70</v>
      </c>
      <c r="S44" s="22">
        <f t="shared" si="2"/>
      </c>
      <c r="T44" s="9">
        <v>2</v>
      </c>
      <c r="U44" s="9">
        <v>50</v>
      </c>
      <c r="X44" s="22">
        <f t="shared" si="3"/>
      </c>
      <c r="Y44" s="9">
        <v>6</v>
      </c>
      <c r="Z44">
        <f t="shared" si="37"/>
      </c>
      <c r="AA44">
        <f t="shared" si="38"/>
      </c>
      <c r="AB44" s="9"/>
      <c r="AC44">
        <f t="shared" si="4"/>
        <v>4.5</v>
      </c>
      <c r="AD44">
        <f t="shared" si="5"/>
        <v>5</v>
      </c>
      <c r="AE44">
        <f t="shared" si="6"/>
        <v>1</v>
      </c>
      <c r="AF44">
        <f t="shared" si="7"/>
        <v>-4</v>
      </c>
      <c r="AG44">
        <f t="shared" si="8"/>
        <v>-4</v>
      </c>
      <c r="AI44" t="str">
        <f t="shared" si="9"/>
        <v>Simple</v>
      </c>
      <c r="AJ44">
        <f t="shared" si="10"/>
        <v>12.281054</v>
      </c>
      <c r="AK44" s="35">
        <f t="shared" si="11"/>
        <v>7</v>
      </c>
      <c r="AL44">
        <f t="shared" si="12"/>
        <v>3</v>
      </c>
      <c r="AM44">
        <f t="shared" si="13"/>
        <v>0.094</v>
      </c>
      <c r="AN44">
        <f t="shared" si="14"/>
        <v>0.691</v>
      </c>
      <c r="AO44">
        <f t="shared" si="15"/>
        <v>0.009</v>
      </c>
      <c r="AP44" s="12" t="str">
        <f t="shared" si="16"/>
        <v>Lose</v>
      </c>
      <c r="AQ44" s="35">
        <f t="shared" si="17"/>
        <v>-3.728901223358834</v>
      </c>
      <c r="AR44" s="35">
        <f t="shared" si="18"/>
        <v>-6.728901223358834</v>
      </c>
      <c r="AS44">
        <f ca="1" t="shared" si="19"/>
        <v>35</v>
      </c>
      <c r="AT44" s="35">
        <f t="shared" si="20"/>
        <v>4</v>
      </c>
      <c r="AU44" s="35">
        <f t="shared" si="21"/>
        <v>4</v>
      </c>
      <c r="AV44">
        <f ca="1" t="shared" si="22"/>
        <v>74</v>
      </c>
      <c r="AW44" s="35">
        <f t="shared" si="23"/>
        <v>10.728901223358834</v>
      </c>
      <c r="AX44">
        <f t="shared" si="24"/>
        <v>0.792</v>
      </c>
      <c r="AY44">
        <f>IF(BL44="Difficult",1+(MAX(AY$1:AY43)),"")</f>
      </c>
      <c r="AZ44">
        <f>IF(BL44="Simple",1+(MAX(AZ$1:AZ43)),"")</f>
        <v>22</v>
      </c>
      <c r="BA44" s="14">
        <f t="shared" si="25"/>
        <v>0</v>
      </c>
      <c r="BB44" s="14">
        <f t="shared" si="26"/>
        <v>22</v>
      </c>
      <c r="BC44" s="14">
        <v>2</v>
      </c>
      <c r="BD44">
        <f t="shared" si="27"/>
        <v>7</v>
      </c>
      <c r="BE44">
        <f t="shared" si="28"/>
      </c>
      <c r="BF44" s="35">
        <f t="shared" si="29"/>
        <v>7</v>
      </c>
      <c r="BG44" s="37">
        <f t="shared" si="30"/>
      </c>
      <c r="BH44">
        <f t="shared" si="31"/>
        <v>5</v>
      </c>
      <c r="BI44">
        <f t="shared" si="32"/>
        <v>4.5</v>
      </c>
      <c r="BJ44" s="37">
        <f t="shared" si="33"/>
        <v>9.208211561413481</v>
      </c>
      <c r="BK44" s="37">
        <f t="shared" si="34"/>
        <v>2.346567974824375</v>
      </c>
      <c r="BL44" t="str">
        <f t="shared" si="35"/>
        <v>Simple</v>
      </c>
      <c r="BM44" t="str">
        <f t="shared" si="36"/>
        <v>Det</v>
      </c>
      <c r="BN44">
        <f t="shared" si="39"/>
        <v>0.35275650380340234</v>
      </c>
      <c r="BO44">
        <f t="shared" si="40"/>
        <v>1.1966640715974046</v>
      </c>
      <c r="BP44">
        <f t="shared" si="41"/>
        <v>0.8386970754680739</v>
      </c>
      <c r="BQ44">
        <f t="shared" si="42"/>
        <v>1.1143997392518858</v>
      </c>
      <c r="BR44">
        <f t="shared" si="43"/>
        <v>0.8756293475301917</v>
      </c>
    </row>
    <row r="45" spans="1:70" ht="12.75">
      <c r="A45" s="16" t="s">
        <v>52</v>
      </c>
      <c r="B45" s="23">
        <v>144</v>
      </c>
      <c r="C45" s="21">
        <v>43</v>
      </c>
      <c r="D45" s="15">
        <v>45</v>
      </c>
      <c r="E45" s="9">
        <v>1</v>
      </c>
      <c r="F45">
        <f t="shared" si="0"/>
        <v>0</v>
      </c>
      <c r="G45" s="9">
        <v>1</v>
      </c>
      <c r="H45">
        <v>3</v>
      </c>
      <c r="I45" s="15">
        <v>1</v>
      </c>
      <c r="J45" s="15">
        <v>3</v>
      </c>
      <c r="K45" s="15">
        <v>0.5</v>
      </c>
      <c r="L45" s="11">
        <f t="shared" si="1"/>
        <v>3.5</v>
      </c>
      <c r="M45" s="10">
        <v>50</v>
      </c>
      <c r="N45" s="9">
        <v>4</v>
      </c>
      <c r="O45" s="9">
        <v>2</v>
      </c>
      <c r="P45" s="9">
        <v>50</v>
      </c>
      <c r="Q45" s="9">
        <v>1</v>
      </c>
      <c r="R45" s="9">
        <v>6</v>
      </c>
      <c r="S45" s="22">
        <f t="shared" si="2"/>
        <v>5</v>
      </c>
      <c r="T45" s="9">
        <v>2</v>
      </c>
      <c r="U45" s="9">
        <v>65</v>
      </c>
      <c r="V45" s="9">
        <v>1</v>
      </c>
      <c r="W45" s="9">
        <v>6</v>
      </c>
      <c r="X45" s="22">
        <f t="shared" si="3"/>
        <v>5</v>
      </c>
      <c r="Y45" s="9">
        <v>2</v>
      </c>
      <c r="Z45">
        <f t="shared" si="37"/>
        <v>0</v>
      </c>
      <c r="AA45">
        <f t="shared" si="38"/>
        <v>0</v>
      </c>
      <c r="AB45" s="9"/>
      <c r="AC45">
        <f t="shared" si="4"/>
        <v>2</v>
      </c>
      <c r="AD45">
        <f t="shared" si="5"/>
        <v>0</v>
      </c>
      <c r="AE45">
        <f t="shared" si="6"/>
        <v>0</v>
      </c>
      <c r="AF45">
        <f t="shared" si="7"/>
        <v>0</v>
      </c>
      <c r="AG45">
        <f t="shared" si="8"/>
        <v>0</v>
      </c>
      <c r="AI45" t="str">
        <f t="shared" si="9"/>
        <v>Simple</v>
      </c>
      <c r="AJ45">
        <f t="shared" si="10"/>
        <v>9.281054</v>
      </c>
      <c r="AK45" s="35">
        <f t="shared" si="11"/>
        <v>1.7827415030324016</v>
      </c>
      <c r="AL45">
        <f t="shared" si="12"/>
        <v>-2</v>
      </c>
      <c r="AM45">
        <f t="shared" si="13"/>
        <v>0.327</v>
      </c>
      <c r="AN45">
        <f t="shared" si="14"/>
        <v>-0.471</v>
      </c>
      <c r="AO45">
        <f t="shared" si="15"/>
        <v>0.971</v>
      </c>
      <c r="AP45" s="12" t="str">
        <f t="shared" si="16"/>
        <v>Win</v>
      </c>
      <c r="AQ45" s="35">
        <f t="shared" si="17"/>
        <v>-0.2406673142169753</v>
      </c>
      <c r="AR45" s="35">
        <f t="shared" si="18"/>
        <v>2.806150320281778</v>
      </c>
      <c r="AS45">
        <f ca="1" t="shared" si="19"/>
        <v>38</v>
      </c>
      <c r="AT45" s="35">
        <f t="shared" si="20"/>
        <v>4.829559137531155</v>
      </c>
      <c r="AU45" s="35">
        <f t="shared" si="21"/>
        <v>4.829559137531155</v>
      </c>
      <c r="AV45">
        <f ca="1" t="shared" si="22"/>
        <v>65</v>
      </c>
      <c r="AW45" s="35">
        <f t="shared" si="23"/>
        <v>2.023408817249377</v>
      </c>
      <c r="AX45">
        <f t="shared" si="24"/>
        <v>0.542</v>
      </c>
      <c r="AY45">
        <f>IF(BL45="Difficult",1+(MAX(AY$1:AY44)),"")</f>
        <v>22</v>
      </c>
      <c r="AZ45">
        <f>IF(BL45="Simple",1+(MAX(AZ$1:AZ44)),"")</f>
      </c>
      <c r="BA45" s="14">
        <f t="shared" si="25"/>
        <v>1</v>
      </c>
      <c r="BB45" s="14">
        <f t="shared" si="26"/>
        <v>22</v>
      </c>
      <c r="BC45" s="14">
        <v>2</v>
      </c>
      <c r="BD45">
        <f t="shared" si="27"/>
      </c>
      <c r="BE45">
        <f t="shared" si="28"/>
        <v>1.7827415030324016</v>
      </c>
      <c r="BF45" s="35">
        <f t="shared" si="29"/>
      </c>
      <c r="BG45" s="37">
        <f t="shared" si="30"/>
        <v>1</v>
      </c>
      <c r="BH45">
        <f t="shared" si="31"/>
        <v>0</v>
      </c>
      <c r="BI45">
        <f t="shared" si="32"/>
        <v>2</v>
      </c>
      <c r="BJ45" s="37">
        <f t="shared" si="33"/>
        <v>9.208211561413481</v>
      </c>
      <c r="BK45" s="37">
        <f t="shared" si="34"/>
        <v>2.346567974824375</v>
      </c>
      <c r="BL45" t="str">
        <f t="shared" si="35"/>
        <v>Difficult</v>
      </c>
      <c r="BM45" t="str">
        <f t="shared" si="36"/>
        <v>Det</v>
      </c>
      <c r="BN45">
        <f t="shared" si="39"/>
        <v>-1.0113542987612545</v>
      </c>
      <c r="BO45">
        <f t="shared" si="40"/>
        <v>0.13055986999694705</v>
      </c>
      <c r="BP45">
        <f t="shared" si="41"/>
        <v>-0.10650121593245368</v>
      </c>
      <c r="BQ45">
        <f t="shared" si="42"/>
        <v>0.06734572751544271</v>
      </c>
      <c r="BR45">
        <f t="shared" si="43"/>
        <v>-0.2299874792953296</v>
      </c>
    </row>
    <row r="46" spans="1:70" ht="12.75">
      <c r="A46" s="16" t="s">
        <v>52</v>
      </c>
      <c r="B46" s="23">
        <v>145</v>
      </c>
      <c r="C46" s="21">
        <v>24</v>
      </c>
      <c r="D46" s="15">
        <v>24</v>
      </c>
      <c r="E46" s="9">
        <v>2</v>
      </c>
      <c r="F46">
        <f t="shared" si="0"/>
        <v>1</v>
      </c>
      <c r="G46" s="9">
        <v>1</v>
      </c>
      <c r="H46">
        <v>4</v>
      </c>
      <c r="I46" s="15">
        <v>0</v>
      </c>
      <c r="J46" s="15">
        <v>12</v>
      </c>
      <c r="K46" s="15">
        <v>0</v>
      </c>
      <c r="L46" s="11">
        <f t="shared" si="1"/>
        <v>3</v>
      </c>
      <c r="M46" s="10">
        <v>25</v>
      </c>
      <c r="N46" s="9">
        <v>4</v>
      </c>
      <c r="O46" s="9">
        <v>1</v>
      </c>
      <c r="P46" s="9">
        <v>50</v>
      </c>
      <c r="Q46" s="9">
        <v>0</v>
      </c>
      <c r="R46" s="9">
        <v>4</v>
      </c>
      <c r="S46" s="22">
        <v>4</v>
      </c>
      <c r="T46" s="9">
        <v>0</v>
      </c>
      <c r="U46" s="9">
        <v>0</v>
      </c>
      <c r="V46" s="9">
        <v>0</v>
      </c>
      <c r="W46" s="9">
        <v>4</v>
      </c>
      <c r="X46" s="22">
        <v>4</v>
      </c>
      <c r="Y46" s="9">
        <v>2.5</v>
      </c>
      <c r="Z46">
        <f t="shared" si="37"/>
        <v>0</v>
      </c>
      <c r="AA46">
        <f t="shared" si="38"/>
        <v>0</v>
      </c>
      <c r="AB46" s="9"/>
      <c r="AC46">
        <f t="shared" si="4"/>
      </c>
      <c r="AD46">
        <f t="shared" si="5"/>
      </c>
      <c r="AE46">
        <f t="shared" si="6"/>
        <v>-1.5</v>
      </c>
      <c r="AF46">
        <f t="shared" si="7"/>
      </c>
      <c r="AG46">
        <f t="shared" si="8"/>
      </c>
      <c r="AI46" t="str">
        <f t="shared" si="9"/>
        <v>Simple</v>
      </c>
      <c r="AJ46">
        <f t="shared" si="10"/>
        <v>0.28105399999999925</v>
      </c>
      <c r="AK46" s="35">
        <f t="shared" si="11"/>
        <v>0.9934208582767936</v>
      </c>
      <c r="AL46">
        <f t="shared" si="12"/>
        <v>1</v>
      </c>
      <c r="AM46">
        <f t="shared" si="13"/>
        <v>0.168</v>
      </c>
      <c r="AN46">
        <f t="shared" si="14"/>
        <v>0.33199999999999996</v>
      </c>
      <c r="AO46">
        <f t="shared" si="15"/>
        <v>0.168</v>
      </c>
      <c r="AP46" s="12" t="str">
        <f t="shared" si="16"/>
        <v>Lose</v>
      </c>
      <c r="AQ46" s="35">
        <f t="shared" si="17"/>
        <v>-0.006579141723206394</v>
      </c>
      <c r="AR46" s="35">
        <f t="shared" si="18"/>
        <v>-0.006579141723206394</v>
      </c>
      <c r="AS46">
        <f ca="1" t="shared" si="19"/>
        <v>23</v>
      </c>
      <c r="AT46" s="35">
        <f t="shared" si="20"/>
        <v>0.9934208582767936</v>
      </c>
      <c r="AU46" s="35">
        <f t="shared" si="21"/>
        <v>0.9934208582767936</v>
      </c>
      <c r="AV46">
        <f ca="1" t="shared" si="22"/>
        <v>51</v>
      </c>
      <c r="AW46" s="35">
        <f t="shared" si="23"/>
        <v>1</v>
      </c>
      <c r="AX46">
        <f t="shared" si="24"/>
        <v>0.177</v>
      </c>
      <c r="AY46">
        <f>IF(BL46="Difficult",1+(MAX(AY$1:AY45)),"")</f>
        <v>23</v>
      </c>
      <c r="AZ46">
        <f>IF(BL46="Simple",1+(MAX(AZ$1:AZ45)),"")</f>
      </c>
      <c r="BA46" s="14">
        <f t="shared" si="25"/>
        <v>1</v>
      </c>
      <c r="BB46" s="14">
        <f t="shared" si="26"/>
        <v>23</v>
      </c>
      <c r="BC46" s="14">
        <v>2</v>
      </c>
      <c r="BD46">
        <f t="shared" si="27"/>
      </c>
      <c r="BE46">
        <f t="shared" si="28"/>
        <v>0.9934208582767936</v>
      </c>
      <c r="BF46" s="35">
        <f t="shared" si="29"/>
      </c>
      <c r="BG46" s="37">
        <f t="shared" si="30"/>
        <v>0</v>
      </c>
      <c r="BH46">
        <f t="shared" si="31"/>
        <v>1</v>
      </c>
      <c r="BI46">
        <f t="shared" si="32"/>
        <v>0.5</v>
      </c>
      <c r="BJ46" s="37">
        <f t="shared" si="33"/>
        <v>9.208211561413481</v>
      </c>
      <c r="BK46" s="37">
        <f t="shared" si="34"/>
        <v>2.346567974824375</v>
      </c>
      <c r="BL46" t="str">
        <f t="shared" si="35"/>
        <v>Difficult</v>
      </c>
      <c r="BM46" t="str">
        <f t="shared" si="36"/>
        <v>Self</v>
      </c>
      <c r="BN46">
        <f t="shared" si="39"/>
        <v>-1.4660578996161402</v>
      </c>
      <c r="BO46">
        <f t="shared" si="40"/>
        <v>-0.9355443316035106</v>
      </c>
      <c r="BP46">
        <f t="shared" si="41"/>
        <v>-0.10650121593245368</v>
      </c>
      <c r="BQ46">
        <f t="shared" si="42"/>
        <v>0.06734572751544271</v>
      </c>
      <c r="BR46">
        <f t="shared" si="43"/>
        <v>-0.6101894299091656</v>
      </c>
    </row>
    <row r="47" spans="1:70" ht="12.75">
      <c r="A47" s="16" t="s">
        <v>52</v>
      </c>
      <c r="B47" s="23">
        <v>146</v>
      </c>
      <c r="C47" s="21">
        <v>42</v>
      </c>
      <c r="D47" s="15">
        <v>12</v>
      </c>
      <c r="E47" s="9">
        <v>1</v>
      </c>
      <c r="F47">
        <f t="shared" si="0"/>
        <v>0</v>
      </c>
      <c r="G47" s="9">
        <v>1</v>
      </c>
      <c r="H47">
        <v>3</v>
      </c>
      <c r="I47" s="15">
        <v>2</v>
      </c>
      <c r="J47" s="15">
        <v>8</v>
      </c>
      <c r="K47" s="15">
        <v>2</v>
      </c>
      <c r="L47" s="11">
        <f t="shared" si="1"/>
        <v>5</v>
      </c>
      <c r="M47" s="10">
        <v>25</v>
      </c>
      <c r="N47" s="9">
        <v>4</v>
      </c>
      <c r="O47" s="9">
        <v>4</v>
      </c>
      <c r="P47" s="9">
        <v>40</v>
      </c>
      <c r="Q47" s="9">
        <v>2</v>
      </c>
      <c r="R47" s="9">
        <v>6</v>
      </c>
      <c r="S47" s="22">
        <f t="shared" si="2"/>
        <v>4</v>
      </c>
      <c r="T47" s="9">
        <v>3</v>
      </c>
      <c r="U47" s="9">
        <v>30</v>
      </c>
      <c r="V47" s="9">
        <v>2</v>
      </c>
      <c r="W47" s="9">
        <v>6</v>
      </c>
      <c r="X47" s="22">
        <f t="shared" si="3"/>
        <v>4</v>
      </c>
      <c r="Y47" s="9">
        <v>4</v>
      </c>
      <c r="Z47">
        <f t="shared" si="37"/>
        <v>0</v>
      </c>
      <c r="AA47">
        <f t="shared" si="38"/>
        <v>0</v>
      </c>
      <c r="AB47" s="9"/>
      <c r="AC47">
        <f t="shared" si="4"/>
        <v>3.5</v>
      </c>
      <c r="AD47">
        <f t="shared" si="5"/>
        <v>1</v>
      </c>
      <c r="AE47">
        <f t="shared" si="6"/>
        <v>0</v>
      </c>
      <c r="AF47">
        <f t="shared" si="7"/>
        <v>-1</v>
      </c>
      <c r="AG47">
        <f t="shared" si="8"/>
        <v>1</v>
      </c>
      <c r="AI47" t="str">
        <f t="shared" si="9"/>
        <v>Simple</v>
      </c>
      <c r="AJ47">
        <f t="shared" si="10"/>
        <v>4.281053999999999</v>
      </c>
      <c r="AK47" s="35">
        <f t="shared" si="11"/>
        <v>2.8997855892792863</v>
      </c>
      <c r="AL47">
        <f t="shared" si="12"/>
        <v>0</v>
      </c>
      <c r="AM47">
        <f t="shared" si="13"/>
        <v>0.682</v>
      </c>
      <c r="AN47">
        <f t="shared" si="14"/>
        <v>-0.5429999999999999</v>
      </c>
      <c r="AO47">
        <f t="shared" si="15"/>
        <v>0.943</v>
      </c>
      <c r="AP47" s="12" t="str">
        <f t="shared" si="16"/>
        <v>Win</v>
      </c>
      <c r="AQ47" s="35">
        <f t="shared" si="17"/>
        <v>2.1404529034962616</v>
      </c>
      <c r="AR47" s="35">
        <f t="shared" si="18"/>
        <v>3.2406673142169753</v>
      </c>
      <c r="AS47">
        <f ca="1" t="shared" si="19"/>
        <v>87</v>
      </c>
      <c r="AT47" s="35">
        <f t="shared" si="20"/>
        <v>4</v>
      </c>
      <c r="AU47" s="35">
        <f t="shared" si="21"/>
        <v>4</v>
      </c>
      <c r="AV47">
        <f ca="1" t="shared" si="22"/>
        <v>27</v>
      </c>
      <c r="AW47" s="35">
        <f t="shared" si="23"/>
        <v>0.7593326857830247</v>
      </c>
      <c r="AX47">
        <f t="shared" si="24"/>
        <v>0.093</v>
      </c>
      <c r="AY47">
        <f>IF(BL47="Difficult",1+(MAX(AY$1:AY46)),"")</f>
        <v>24</v>
      </c>
      <c r="AZ47">
        <f>IF(BL47="Simple",1+(MAX(AZ$1:AZ46)),"")</f>
      </c>
      <c r="BA47" s="14">
        <f t="shared" si="25"/>
        <v>1</v>
      </c>
      <c r="BB47" s="14">
        <f t="shared" si="26"/>
        <v>24</v>
      </c>
      <c r="BC47" s="14">
        <v>2</v>
      </c>
      <c r="BD47">
        <f t="shared" si="27"/>
      </c>
      <c r="BE47">
        <f t="shared" si="28"/>
        <v>2.8997855892792863</v>
      </c>
      <c r="BF47" s="35">
        <f t="shared" si="29"/>
      </c>
      <c r="BG47" s="37">
        <f t="shared" si="30"/>
        <v>2</v>
      </c>
      <c r="BH47">
        <f t="shared" si="31"/>
        <v>1</v>
      </c>
      <c r="BI47">
        <f t="shared" si="32"/>
        <v>3.5</v>
      </c>
      <c r="BJ47" s="37">
        <f t="shared" si="33"/>
        <v>9.208211561413481</v>
      </c>
      <c r="BK47" s="37">
        <f t="shared" si="34"/>
        <v>2.346567974824375</v>
      </c>
      <c r="BL47" t="str">
        <f t="shared" si="35"/>
        <v>Difficult</v>
      </c>
      <c r="BM47" t="str">
        <f t="shared" si="36"/>
        <v>Det</v>
      </c>
      <c r="BN47">
        <f t="shared" si="39"/>
        <v>0.35275650380340234</v>
      </c>
      <c r="BO47">
        <f t="shared" si="40"/>
        <v>-0.9355443316035106</v>
      </c>
      <c r="BP47">
        <f t="shared" si="41"/>
        <v>-0.10650121593245368</v>
      </c>
      <c r="BQ47">
        <f t="shared" si="42"/>
        <v>-0.45618127835277894</v>
      </c>
      <c r="BR47">
        <f t="shared" si="43"/>
        <v>-0.2863675805213352</v>
      </c>
    </row>
    <row r="48" spans="1:70" ht="12.75">
      <c r="A48" s="16" t="s">
        <v>52</v>
      </c>
      <c r="B48" s="23">
        <v>147</v>
      </c>
      <c r="C48" s="21">
        <v>38</v>
      </c>
      <c r="D48" s="15">
        <v>38</v>
      </c>
      <c r="E48" s="9">
        <v>2</v>
      </c>
      <c r="F48">
        <f t="shared" si="0"/>
        <v>1</v>
      </c>
      <c r="G48" s="9">
        <v>0</v>
      </c>
      <c r="H48">
        <v>2</v>
      </c>
      <c r="I48" s="15">
        <v>10</v>
      </c>
      <c r="J48" s="15">
        <v>10</v>
      </c>
      <c r="K48" s="15">
        <v>2.5</v>
      </c>
      <c r="L48" s="11">
        <f t="shared" si="1"/>
        <v>5.5</v>
      </c>
      <c r="M48" s="10">
        <v>80</v>
      </c>
      <c r="N48" s="9">
        <v>6</v>
      </c>
      <c r="O48" s="9">
        <v>9</v>
      </c>
      <c r="P48" s="9">
        <v>80</v>
      </c>
      <c r="Q48" s="9">
        <v>8</v>
      </c>
      <c r="R48" s="9">
        <v>10</v>
      </c>
      <c r="S48" s="22">
        <f t="shared" si="2"/>
        <v>2</v>
      </c>
      <c r="T48" s="9">
        <v>8</v>
      </c>
      <c r="U48" s="9">
        <v>70</v>
      </c>
      <c r="V48" s="9">
        <v>6</v>
      </c>
      <c r="W48" s="9">
        <v>10</v>
      </c>
      <c r="X48" s="22">
        <f t="shared" si="3"/>
        <v>4</v>
      </c>
      <c r="Y48" s="9">
        <v>8</v>
      </c>
      <c r="Z48">
        <f t="shared" si="37"/>
        <v>2</v>
      </c>
      <c r="AA48">
        <f t="shared" si="38"/>
        <v>-2</v>
      </c>
      <c r="AB48" s="9"/>
      <c r="AC48">
        <f t="shared" si="4"/>
        <v>8.5</v>
      </c>
      <c r="AD48">
        <f t="shared" si="5"/>
        <v>1</v>
      </c>
      <c r="AE48">
        <f t="shared" si="6"/>
        <v>1</v>
      </c>
      <c r="AF48">
        <f t="shared" si="7"/>
        <v>0</v>
      </c>
      <c r="AG48">
        <f t="shared" si="8"/>
        <v>0</v>
      </c>
      <c r="AI48" t="str">
        <f t="shared" si="9"/>
        <v>Simple</v>
      </c>
      <c r="AJ48">
        <f t="shared" si="10"/>
        <v>2.2810539999999992</v>
      </c>
      <c r="AK48" s="35">
        <f t="shared" si="11"/>
        <v>10.94660322377804</v>
      </c>
      <c r="AL48">
        <f t="shared" si="12"/>
        <v>-1</v>
      </c>
      <c r="AM48">
        <f t="shared" si="13"/>
        <v>0.962</v>
      </c>
      <c r="AN48">
        <f t="shared" si="14"/>
        <v>-0.16199999999999992</v>
      </c>
      <c r="AO48">
        <f t="shared" si="15"/>
        <v>0.962</v>
      </c>
      <c r="AP48" s="12" t="str">
        <f t="shared" si="16"/>
        <v>Win</v>
      </c>
      <c r="AQ48" s="35">
        <f t="shared" si="17"/>
        <v>0.9765911827506226</v>
      </c>
      <c r="AR48" s="35">
        <f t="shared" si="18"/>
        <v>0.9765911827506226</v>
      </c>
      <c r="AS48">
        <f ca="1" t="shared" si="19"/>
        <v>23</v>
      </c>
      <c r="AT48" s="35">
        <f t="shared" si="20"/>
        <v>10.94660322377804</v>
      </c>
      <c r="AU48" s="35">
        <f t="shared" si="21"/>
        <v>10.94660322377804</v>
      </c>
      <c r="AV48">
        <f ca="1" t="shared" si="22"/>
        <v>102</v>
      </c>
      <c r="AW48" s="35">
        <f t="shared" si="23"/>
        <v>9.970012041027417</v>
      </c>
      <c r="AX48">
        <f t="shared" si="24"/>
        <v>0.669</v>
      </c>
      <c r="AY48">
        <f>IF(BL48="Difficult",1+(MAX(AY$1:AY47)),"")</f>
      </c>
      <c r="AZ48">
        <f>IF(BL48="Simple",1+(MAX(AZ$1:AZ47)),"")</f>
        <v>23</v>
      </c>
      <c r="BA48" s="14">
        <f t="shared" si="25"/>
        <v>0</v>
      </c>
      <c r="BB48" s="14">
        <f t="shared" si="26"/>
        <v>23</v>
      </c>
      <c r="BC48" s="14">
        <v>2</v>
      </c>
      <c r="BD48">
        <f t="shared" si="27"/>
        <v>10.94660322377804</v>
      </c>
      <c r="BE48">
        <f t="shared" si="28"/>
      </c>
      <c r="BF48" s="35">
        <f t="shared" si="29"/>
        <v>10</v>
      </c>
      <c r="BG48" s="37">
        <f t="shared" si="30"/>
      </c>
      <c r="BH48">
        <f t="shared" si="31"/>
        <v>1</v>
      </c>
      <c r="BI48">
        <f t="shared" si="32"/>
        <v>8.5</v>
      </c>
      <c r="BJ48" s="37">
        <f t="shared" si="33"/>
        <v>9.208211561413481</v>
      </c>
      <c r="BK48" s="37">
        <f t="shared" si="34"/>
        <v>2.346567974824375</v>
      </c>
      <c r="BL48" t="str">
        <f t="shared" si="35"/>
        <v>Simple</v>
      </c>
      <c r="BM48" t="str">
        <f t="shared" si="36"/>
        <v>Self</v>
      </c>
      <c r="BN48">
        <f t="shared" si="39"/>
        <v>0.807460104658288</v>
      </c>
      <c r="BO48">
        <f t="shared" si="40"/>
        <v>1.409884911917496</v>
      </c>
      <c r="BP48">
        <f t="shared" si="41"/>
        <v>1.7838953668686017</v>
      </c>
      <c r="BQ48">
        <f t="shared" si="42"/>
        <v>1.6379267451201076</v>
      </c>
      <c r="BR48">
        <f t="shared" si="43"/>
        <v>1.4097917821411232</v>
      </c>
    </row>
    <row r="49" spans="1:70" ht="12.75">
      <c r="A49" s="16" t="s">
        <v>52</v>
      </c>
      <c r="B49" s="23">
        <v>148</v>
      </c>
      <c r="C49" s="21">
        <v>41</v>
      </c>
      <c r="D49" s="15">
        <v>34</v>
      </c>
      <c r="E49" s="9">
        <v>0</v>
      </c>
      <c r="F49">
        <f t="shared" si="0"/>
        <v>0</v>
      </c>
      <c r="G49" s="9">
        <v>0</v>
      </c>
      <c r="H49">
        <v>1</v>
      </c>
      <c r="I49" s="15">
        <v>8</v>
      </c>
      <c r="J49">
        <v>53</v>
      </c>
      <c r="K49" s="15">
        <v>2</v>
      </c>
      <c r="L49" s="11">
        <f t="shared" si="1"/>
        <v>5</v>
      </c>
      <c r="M49" s="10">
        <v>25</v>
      </c>
      <c r="N49" s="9">
        <v>2</v>
      </c>
      <c r="O49" s="9">
        <v>10</v>
      </c>
      <c r="P49" s="9">
        <v>75</v>
      </c>
      <c r="Q49" s="24">
        <v>5</v>
      </c>
      <c r="R49" s="24">
        <v>7.5</v>
      </c>
      <c r="S49" s="22">
        <f t="shared" si="2"/>
        <v>2.5</v>
      </c>
      <c r="T49" s="25">
        <v>9</v>
      </c>
      <c r="U49" s="9">
        <v>75</v>
      </c>
      <c r="V49" s="17">
        <v>5</v>
      </c>
      <c r="W49" s="17">
        <v>7.5</v>
      </c>
      <c r="X49" s="22">
        <f t="shared" si="3"/>
        <v>2.5</v>
      </c>
      <c r="Y49" s="9">
        <v>9</v>
      </c>
      <c r="Z49">
        <f t="shared" si="37"/>
        <v>0</v>
      </c>
      <c r="AA49">
        <f t="shared" si="38"/>
        <v>0</v>
      </c>
      <c r="AB49" s="9"/>
      <c r="AC49">
        <f t="shared" si="4"/>
        <v>9.5</v>
      </c>
      <c r="AD49">
        <f t="shared" si="5"/>
        <v>1</v>
      </c>
      <c r="AE49">
        <f t="shared" si="6"/>
        <v>1</v>
      </c>
      <c r="AF49">
        <f t="shared" si="7"/>
        <v>0</v>
      </c>
      <c r="AG49">
        <f t="shared" si="8"/>
        <v>0</v>
      </c>
      <c r="AH49" s="9">
        <v>34</v>
      </c>
      <c r="AI49" t="str">
        <f t="shared" si="9"/>
        <v>Simple</v>
      </c>
      <c r="AJ49">
        <f t="shared" si="10"/>
        <v>40.718946</v>
      </c>
      <c r="AK49" s="35">
        <f t="shared" si="11"/>
        <v>8.046817634498753</v>
      </c>
      <c r="AL49">
        <f t="shared" si="12"/>
        <v>1</v>
      </c>
      <c r="AM49">
        <f t="shared" si="13"/>
        <v>0.235</v>
      </c>
      <c r="AN49">
        <f t="shared" si="14"/>
        <v>0.10899999999999999</v>
      </c>
      <c r="AO49">
        <f t="shared" si="15"/>
        <v>0.641</v>
      </c>
      <c r="AP49" s="12" t="str">
        <f t="shared" si="16"/>
        <v>Win</v>
      </c>
      <c r="AQ49" s="35">
        <f t="shared" si="17"/>
        <v>0.2406673142169744</v>
      </c>
      <c r="AR49" s="35">
        <f t="shared" si="18"/>
        <v>2.1404529034962607</v>
      </c>
      <c r="AS49">
        <f ca="1" t="shared" si="19"/>
        <v>82</v>
      </c>
      <c r="AT49" s="35">
        <f t="shared" si="20"/>
        <v>9.94660322377804</v>
      </c>
      <c r="AU49" s="35">
        <f t="shared" si="21"/>
        <v>9.94660322377804</v>
      </c>
      <c r="AV49">
        <f ca="1" t="shared" si="22"/>
        <v>9</v>
      </c>
      <c r="AW49" s="35">
        <f t="shared" si="23"/>
        <v>7.806150320281779</v>
      </c>
      <c r="AX49">
        <f t="shared" si="24"/>
        <v>0.169</v>
      </c>
      <c r="AY49">
        <f>IF(BL49="Difficult",1+(MAX(AY$1:AY48)),"")</f>
      </c>
      <c r="AZ49">
        <f>IF(BL49="Simple",1+(MAX(AZ$1:AZ48)),"")</f>
        <v>24</v>
      </c>
      <c r="BA49" s="14">
        <f t="shared" si="25"/>
        <v>0</v>
      </c>
      <c r="BB49" s="14">
        <f t="shared" si="26"/>
        <v>24</v>
      </c>
      <c r="BC49" s="14">
        <v>2</v>
      </c>
      <c r="BD49">
        <f t="shared" si="27"/>
        <v>8.046817634498753</v>
      </c>
      <c r="BE49">
        <f t="shared" si="28"/>
      </c>
      <c r="BF49" s="35">
        <f t="shared" si="29"/>
        <v>8</v>
      </c>
      <c r="BG49" s="37">
        <f t="shared" si="30"/>
      </c>
      <c r="BH49">
        <f t="shared" si="31"/>
        <v>1</v>
      </c>
      <c r="BI49">
        <f t="shared" si="32"/>
        <v>9.5</v>
      </c>
      <c r="BJ49" s="37">
        <f t="shared" si="33"/>
        <v>9.208211561413481</v>
      </c>
      <c r="BK49" s="37">
        <f t="shared" si="34"/>
        <v>2.346567974824375</v>
      </c>
      <c r="BL49" t="str">
        <f t="shared" si="35"/>
        <v>Simple</v>
      </c>
      <c r="BM49" t="str">
        <f t="shared" si="36"/>
        <v>Indet</v>
      </c>
      <c r="BN49">
        <f t="shared" si="39"/>
        <v>0.35275650380340234</v>
      </c>
      <c r="BO49">
        <f t="shared" si="40"/>
        <v>-0.9355443316035106</v>
      </c>
      <c r="BP49">
        <f t="shared" si="41"/>
        <v>-1.996897798733509</v>
      </c>
      <c r="BQ49">
        <f t="shared" si="42"/>
        <v>1.3761632421859968</v>
      </c>
      <c r="BR49">
        <f t="shared" si="43"/>
        <v>-0.30088059608690515</v>
      </c>
    </row>
    <row r="50" spans="1:70" ht="12.75">
      <c r="A50" s="16" t="s">
        <v>52</v>
      </c>
      <c r="B50" s="23">
        <v>149</v>
      </c>
      <c r="C50" s="21">
        <v>32</v>
      </c>
      <c r="D50" s="15">
        <v>29</v>
      </c>
      <c r="E50" s="9">
        <v>0</v>
      </c>
      <c r="F50">
        <f t="shared" si="0"/>
        <v>0</v>
      </c>
      <c r="G50" s="9">
        <v>0</v>
      </c>
      <c r="H50">
        <v>1</v>
      </c>
      <c r="I50" s="15">
        <v>8</v>
      </c>
      <c r="J50" s="15">
        <v>2.5</v>
      </c>
      <c r="K50" s="15">
        <v>2.25</v>
      </c>
      <c r="L50" s="11">
        <f t="shared" si="1"/>
        <v>5.25</v>
      </c>
      <c r="M50" s="10">
        <v>12</v>
      </c>
      <c r="N50" s="9">
        <v>4</v>
      </c>
      <c r="O50" s="9">
        <v>6</v>
      </c>
      <c r="P50" s="9">
        <v>50</v>
      </c>
      <c r="Q50" s="9">
        <v>1</v>
      </c>
      <c r="R50" s="9">
        <v>10</v>
      </c>
      <c r="S50" s="22">
        <f t="shared" si="2"/>
        <v>9</v>
      </c>
      <c r="T50" s="25">
        <v>6</v>
      </c>
      <c r="U50" s="9">
        <v>50</v>
      </c>
      <c r="V50" s="9">
        <v>1</v>
      </c>
      <c r="W50" s="9">
        <v>10</v>
      </c>
      <c r="X50" s="22">
        <f t="shared" si="3"/>
        <v>9</v>
      </c>
      <c r="Y50" s="9">
        <v>6</v>
      </c>
      <c r="Z50">
        <f t="shared" si="37"/>
        <v>0</v>
      </c>
      <c r="AA50">
        <f t="shared" si="38"/>
        <v>0</v>
      </c>
      <c r="AB50" s="9"/>
      <c r="AC50">
        <f t="shared" si="4"/>
        <v>6</v>
      </c>
      <c r="AD50">
        <f t="shared" si="5"/>
        <v>0</v>
      </c>
      <c r="AE50">
        <f t="shared" si="6"/>
        <v>0</v>
      </c>
      <c r="AF50">
        <f t="shared" si="7"/>
        <v>0</v>
      </c>
      <c r="AG50">
        <f t="shared" si="8"/>
        <v>0</v>
      </c>
      <c r="AH50" s="9">
        <v>29</v>
      </c>
      <c r="AI50" t="str">
        <f t="shared" si="9"/>
        <v>Simple</v>
      </c>
      <c r="AJ50">
        <f t="shared" si="10"/>
        <v>9.781054</v>
      </c>
      <c r="AK50" s="35">
        <f t="shared" si="11"/>
        <v>8.771037094407713</v>
      </c>
      <c r="AL50">
        <f t="shared" si="12"/>
        <v>-2</v>
      </c>
      <c r="AM50">
        <f t="shared" si="13"/>
        <v>0.301</v>
      </c>
      <c r="AN50">
        <f t="shared" si="14"/>
        <v>0.18</v>
      </c>
      <c r="AO50">
        <f t="shared" si="15"/>
        <v>0.32</v>
      </c>
      <c r="AP50" s="12" t="str">
        <f t="shared" si="16"/>
        <v>Win</v>
      </c>
      <c r="AQ50" s="35">
        <f t="shared" si="17"/>
        <v>0.6539930081608283</v>
      </c>
      <c r="AR50" s="35">
        <f t="shared" si="18"/>
        <v>0.7125150512842708</v>
      </c>
      <c r="AS50">
        <f ca="1" t="shared" si="19"/>
        <v>11</v>
      </c>
      <c r="AT50" s="35">
        <f t="shared" si="20"/>
        <v>8.829559137531156</v>
      </c>
      <c r="AU50" s="35">
        <f t="shared" si="21"/>
        <v>8.829559137531156</v>
      </c>
      <c r="AV50">
        <f ca="1" t="shared" si="22"/>
        <v>63</v>
      </c>
      <c r="AW50" s="35">
        <f t="shared" si="23"/>
        <v>8.117044086246885</v>
      </c>
      <c r="AX50">
        <f t="shared" si="24"/>
        <v>0.245</v>
      </c>
      <c r="AY50">
        <f>IF(BL50="Difficult",1+(MAX(AY$1:AY49)),"")</f>
      </c>
      <c r="AZ50">
        <f>IF(BL50="Simple",1+(MAX(AZ$1:AZ49)),"")</f>
        <v>25</v>
      </c>
      <c r="BA50" s="14">
        <f t="shared" si="25"/>
        <v>0</v>
      </c>
      <c r="BB50" s="14">
        <f t="shared" si="26"/>
        <v>25</v>
      </c>
      <c r="BC50" s="14">
        <v>2</v>
      </c>
      <c r="BD50">
        <f t="shared" si="27"/>
        <v>8.771037094407713</v>
      </c>
      <c r="BE50">
        <f t="shared" si="28"/>
      </c>
      <c r="BF50" s="35">
        <f t="shared" si="29"/>
        <v>8</v>
      </c>
      <c r="BG50" s="37">
        <f t="shared" si="30"/>
      </c>
      <c r="BH50">
        <f t="shared" si="31"/>
        <v>0</v>
      </c>
      <c r="BI50">
        <f t="shared" si="32"/>
        <v>6</v>
      </c>
      <c r="BJ50" s="37">
        <f t="shared" si="33"/>
        <v>9.208211561413481</v>
      </c>
      <c r="BK50" s="37">
        <f t="shared" si="34"/>
        <v>2.346567974824375</v>
      </c>
      <c r="BL50" t="str">
        <f t="shared" si="35"/>
        <v>Simple</v>
      </c>
      <c r="BM50" t="str">
        <f t="shared" si="36"/>
        <v>Indet</v>
      </c>
      <c r="BN50">
        <f t="shared" si="39"/>
        <v>0.5801083042308451</v>
      </c>
      <c r="BO50">
        <f t="shared" si="40"/>
        <v>-1.4899185164357485</v>
      </c>
      <c r="BP50">
        <f t="shared" si="41"/>
        <v>-0.10650121593245368</v>
      </c>
      <c r="BQ50">
        <f t="shared" si="42"/>
        <v>0.06734572751544271</v>
      </c>
      <c r="BR50">
        <f t="shared" si="43"/>
        <v>-0.23724142515547858</v>
      </c>
    </row>
    <row r="51" spans="1:70" ht="12.75">
      <c r="A51" s="16" t="s">
        <v>52</v>
      </c>
      <c r="B51" s="23">
        <v>150</v>
      </c>
      <c r="C51" s="21">
        <v>26</v>
      </c>
      <c r="D51" s="15">
        <v>8</v>
      </c>
      <c r="E51" s="9">
        <v>1</v>
      </c>
      <c r="F51">
        <f t="shared" si="0"/>
        <v>0</v>
      </c>
      <c r="G51" s="9">
        <v>1</v>
      </c>
      <c r="H51">
        <v>3</v>
      </c>
      <c r="I51" s="15">
        <v>1</v>
      </c>
      <c r="K51" s="15">
        <v>3</v>
      </c>
      <c r="L51" s="11">
        <f t="shared" si="1"/>
        <v>6</v>
      </c>
      <c r="M51" s="10">
        <v>45</v>
      </c>
      <c r="N51" s="9">
        <v>4</v>
      </c>
      <c r="O51" s="9">
        <v>2</v>
      </c>
      <c r="P51" s="9">
        <v>40</v>
      </c>
      <c r="Q51" s="9">
        <v>0</v>
      </c>
      <c r="R51" s="9">
        <v>3</v>
      </c>
      <c r="S51" s="22">
        <v>3</v>
      </c>
      <c r="T51" s="25">
        <v>2</v>
      </c>
      <c r="U51" s="9">
        <v>90</v>
      </c>
      <c r="V51" s="9">
        <v>0</v>
      </c>
      <c r="W51" s="9">
        <v>2</v>
      </c>
      <c r="X51" s="22">
        <f>W51-V51</f>
        <v>2</v>
      </c>
      <c r="Y51" s="9">
        <v>2</v>
      </c>
      <c r="Z51">
        <f t="shared" si="37"/>
        <v>-1</v>
      </c>
      <c r="AA51">
        <f t="shared" si="38"/>
        <v>1</v>
      </c>
      <c r="AB51" s="9"/>
      <c r="AC51">
        <f t="shared" si="4"/>
        <v>2</v>
      </c>
      <c r="AD51">
        <f t="shared" si="5"/>
        <v>0</v>
      </c>
      <c r="AE51">
        <f t="shared" si="6"/>
        <v>0</v>
      </c>
      <c r="AF51">
        <f t="shared" si="7"/>
        <v>0</v>
      </c>
      <c r="AG51">
        <f t="shared" si="8"/>
        <v>0</v>
      </c>
      <c r="AI51" t="str">
        <f t="shared" si="9"/>
        <v>Simple</v>
      </c>
      <c r="AJ51">
        <f t="shared" si="10"/>
        <v>12.281054</v>
      </c>
      <c r="AK51" s="35">
        <f t="shared" si="11"/>
        <v>1</v>
      </c>
      <c r="AL51">
        <f t="shared" si="12"/>
        <v>1</v>
      </c>
      <c r="AM51">
        <f t="shared" si="13"/>
        <v>0.177</v>
      </c>
      <c r="AN51">
        <f t="shared" si="14"/>
        <v>-0.09499999999999997</v>
      </c>
      <c r="AO51">
        <f t="shared" si="15"/>
        <v>0.495</v>
      </c>
      <c r="AP51" s="12" t="str">
        <f t="shared" si="16"/>
        <v>Win</v>
      </c>
      <c r="AQ51" s="35">
        <f t="shared" si="17"/>
        <v>-0.7827415030324016</v>
      </c>
      <c r="AR51" s="35">
        <f t="shared" si="18"/>
        <v>0.21067935524439196</v>
      </c>
      <c r="AS51">
        <f ca="1" t="shared" si="19"/>
        <v>49</v>
      </c>
      <c r="AT51" s="35">
        <f t="shared" si="20"/>
        <v>1.9934208582767936</v>
      </c>
      <c r="AU51" s="35">
        <f t="shared" si="21"/>
        <v>1.9934208582767936</v>
      </c>
      <c r="AV51">
        <f ca="1" t="shared" si="22"/>
        <v>15</v>
      </c>
      <c r="AW51" s="35">
        <f t="shared" si="23"/>
        <v>1.7827415030324016</v>
      </c>
      <c r="AX51">
        <f t="shared" si="24"/>
        <v>0.327</v>
      </c>
      <c r="AY51">
        <f>IF(BL51="Difficult",1+(MAX(AY$1:AY50)),"")</f>
        <v>25</v>
      </c>
      <c r="AZ51">
        <f>IF(BL51="Simple",1+(MAX(AZ$1:AZ50)),"")</f>
      </c>
      <c r="BA51" s="14">
        <f t="shared" si="25"/>
        <v>1</v>
      </c>
      <c r="BB51" s="14">
        <f t="shared" si="26"/>
        <v>25</v>
      </c>
      <c r="BC51" s="14">
        <v>2</v>
      </c>
      <c r="BD51">
        <f t="shared" si="27"/>
      </c>
      <c r="BE51">
        <f t="shared" si="28"/>
        <v>1</v>
      </c>
      <c r="BF51" s="35">
        <f t="shared" si="29"/>
      </c>
      <c r="BG51" s="37">
        <f t="shared" si="30"/>
        <v>1</v>
      </c>
      <c r="BH51">
        <f t="shared" si="31"/>
        <v>0</v>
      </c>
      <c r="BI51">
        <f t="shared" si="32"/>
        <v>2</v>
      </c>
      <c r="BJ51" s="37">
        <f t="shared" si="33"/>
        <v>9.208211561413481</v>
      </c>
      <c r="BK51" s="37">
        <f t="shared" si="34"/>
        <v>2.346567974824375</v>
      </c>
      <c r="BL51" t="str">
        <f t="shared" si="35"/>
        <v>Difficult</v>
      </c>
      <c r="BM51" t="str">
        <f t="shared" si="36"/>
        <v>Det</v>
      </c>
      <c r="BN51">
        <f t="shared" si="39"/>
        <v>1.2621637055131736</v>
      </c>
      <c r="BO51">
        <f t="shared" si="40"/>
        <v>-0.08266097032314447</v>
      </c>
      <c r="BP51">
        <f t="shared" si="41"/>
        <v>-0.10650121593245368</v>
      </c>
      <c r="BQ51">
        <f t="shared" si="42"/>
        <v>-0.45618127835277894</v>
      </c>
      <c r="BR51">
        <f t="shared" si="43"/>
        <v>0.15420506022619912</v>
      </c>
    </row>
    <row r="52" spans="1:70" ht="12.75">
      <c r="A52" s="16" t="s">
        <v>52</v>
      </c>
      <c r="B52" s="23">
        <v>151</v>
      </c>
      <c r="C52" s="21">
        <v>12</v>
      </c>
      <c r="D52" s="15">
        <v>12</v>
      </c>
      <c r="E52" s="9">
        <v>2</v>
      </c>
      <c r="F52">
        <f t="shared" si="0"/>
        <v>1</v>
      </c>
      <c r="G52" s="9">
        <v>1</v>
      </c>
      <c r="H52">
        <v>4</v>
      </c>
      <c r="I52" s="15">
        <v>0</v>
      </c>
      <c r="J52" s="15">
        <v>0.04</v>
      </c>
      <c r="K52" s="15">
        <v>2</v>
      </c>
      <c r="L52" s="11">
        <f t="shared" si="1"/>
        <v>1</v>
      </c>
      <c r="M52" s="10">
        <v>25</v>
      </c>
      <c r="N52" s="9">
        <v>2</v>
      </c>
      <c r="O52" s="9">
        <v>2</v>
      </c>
      <c r="P52" s="9">
        <v>25</v>
      </c>
      <c r="Q52" s="9">
        <v>1</v>
      </c>
      <c r="R52" s="9">
        <v>4</v>
      </c>
      <c r="S52" s="22">
        <f t="shared" si="2"/>
        <v>3</v>
      </c>
      <c r="T52" s="25">
        <v>5</v>
      </c>
      <c r="U52" s="9">
        <v>30</v>
      </c>
      <c r="V52" s="9">
        <v>1</v>
      </c>
      <c r="W52" s="9">
        <v>6</v>
      </c>
      <c r="X52" s="22">
        <f t="shared" si="3"/>
        <v>5</v>
      </c>
      <c r="Y52" s="9">
        <v>4</v>
      </c>
      <c r="Z52">
        <f t="shared" si="37"/>
        <v>2</v>
      </c>
      <c r="AA52">
        <f t="shared" si="38"/>
        <v>-2</v>
      </c>
      <c r="AB52" s="9"/>
      <c r="AC52">
        <f t="shared" si="4"/>
        <v>3.5</v>
      </c>
      <c r="AD52">
        <f t="shared" si="5"/>
        <v>-3</v>
      </c>
      <c r="AE52">
        <f t="shared" si="6"/>
        <v>-2</v>
      </c>
      <c r="AF52">
        <f t="shared" si="7"/>
        <v>1</v>
      </c>
      <c r="AG52">
        <f t="shared" si="8"/>
        <v>-1</v>
      </c>
      <c r="AI52" t="str">
        <f t="shared" si="9"/>
        <v>Simple</v>
      </c>
      <c r="AJ52">
        <f t="shared" si="10"/>
        <v>12.241054</v>
      </c>
      <c r="AK52" s="35">
        <f t="shared" si="11"/>
        <v>0.713451403974246</v>
      </c>
      <c r="AL52">
        <f t="shared" si="12"/>
        <v>2</v>
      </c>
      <c r="AM52">
        <f t="shared" si="13"/>
        <v>0.018</v>
      </c>
      <c r="AN52">
        <f t="shared" si="14"/>
        <v>0.232</v>
      </c>
      <c r="AO52">
        <f t="shared" si="15"/>
        <v>0.018</v>
      </c>
      <c r="AP52" s="12" t="str">
        <f t="shared" si="16"/>
        <v>Lose</v>
      </c>
      <c r="AQ52" s="35">
        <f t="shared" si="17"/>
        <v>-0.006086292484838052</v>
      </c>
      <c r="AR52" s="35">
        <f t="shared" si="18"/>
        <v>-0.006086292484838052</v>
      </c>
      <c r="AS52">
        <f ca="1" t="shared" si="19"/>
        <v>26</v>
      </c>
      <c r="AT52" s="35">
        <f t="shared" si="20"/>
        <v>0.713451403974246</v>
      </c>
      <c r="AU52" s="35">
        <f t="shared" si="21"/>
        <v>0.713451403974246</v>
      </c>
      <c r="AV52">
        <f ca="1" t="shared" si="22"/>
        <v>84</v>
      </c>
      <c r="AW52" s="35">
        <f t="shared" si="23"/>
        <v>0.719537696459084</v>
      </c>
      <c r="AX52">
        <f t="shared" si="24"/>
        <v>0.037</v>
      </c>
      <c r="AY52">
        <f>IF(BL52="Difficult",1+(MAX(AY$1:AY51)),"")</f>
        <v>26</v>
      </c>
      <c r="AZ52">
        <f>IF(BL52="Simple",1+(MAX(AZ$1:AZ51)),"")</f>
      </c>
      <c r="BA52" s="14">
        <f t="shared" si="25"/>
        <v>1</v>
      </c>
      <c r="BB52" s="14">
        <f t="shared" si="26"/>
        <v>26</v>
      </c>
      <c r="BC52" s="14">
        <v>2</v>
      </c>
      <c r="BD52">
        <f t="shared" si="27"/>
      </c>
      <c r="BE52">
        <f t="shared" si="28"/>
        <v>0.713451403974246</v>
      </c>
      <c r="BF52" s="35">
        <f t="shared" si="29"/>
      </c>
      <c r="BG52" s="37">
        <f t="shared" si="30"/>
        <v>0</v>
      </c>
      <c r="BH52">
        <f t="shared" si="31"/>
        <v>-3</v>
      </c>
      <c r="BI52">
        <f t="shared" si="32"/>
        <v>3.5</v>
      </c>
      <c r="BJ52" s="37">
        <f t="shared" si="33"/>
        <v>9.208211561413481</v>
      </c>
      <c r="BK52" s="37">
        <f t="shared" si="34"/>
        <v>2.346567974824375</v>
      </c>
      <c r="BL52" t="str">
        <f t="shared" si="35"/>
        <v>Difficult</v>
      </c>
      <c r="BM52" t="str">
        <f t="shared" si="36"/>
        <v>Self</v>
      </c>
      <c r="BN52">
        <f t="shared" si="39"/>
        <v>0.35275650380340234</v>
      </c>
      <c r="BO52">
        <f t="shared" si="40"/>
        <v>-0.9355443316035106</v>
      </c>
      <c r="BP52">
        <f t="shared" si="41"/>
        <v>-1.996897798733509</v>
      </c>
      <c r="BQ52">
        <f t="shared" si="42"/>
        <v>-1.2414717871551113</v>
      </c>
      <c r="BR52">
        <f t="shared" si="43"/>
        <v>-0.9552893534221822</v>
      </c>
    </row>
    <row r="53" spans="1:70" ht="12.75">
      <c r="A53" s="16" t="s">
        <v>52</v>
      </c>
      <c r="B53" s="23">
        <v>152</v>
      </c>
      <c r="C53" s="21">
        <v>25</v>
      </c>
      <c r="D53" s="15">
        <v>25</v>
      </c>
      <c r="E53" s="9">
        <v>2</v>
      </c>
      <c r="F53">
        <f t="shared" si="0"/>
        <v>1</v>
      </c>
      <c r="G53" s="9">
        <v>1</v>
      </c>
      <c r="H53">
        <v>4</v>
      </c>
      <c r="I53" s="15">
        <v>0</v>
      </c>
      <c r="J53" s="9">
        <v>2</v>
      </c>
      <c r="K53" s="15">
        <v>0</v>
      </c>
      <c r="L53" s="11">
        <f t="shared" si="1"/>
        <v>3</v>
      </c>
      <c r="M53" s="10">
        <v>50</v>
      </c>
      <c r="N53" s="9">
        <v>4</v>
      </c>
      <c r="O53" s="9">
        <v>2</v>
      </c>
      <c r="P53" s="9">
        <v>50</v>
      </c>
      <c r="Q53" s="9">
        <v>0</v>
      </c>
      <c r="R53" s="9">
        <v>5</v>
      </c>
      <c r="S53" s="22">
        <v>5</v>
      </c>
      <c r="T53" s="25">
        <v>2</v>
      </c>
      <c r="U53" s="9">
        <v>50</v>
      </c>
      <c r="V53" s="9">
        <v>0</v>
      </c>
      <c r="W53" s="9">
        <v>6</v>
      </c>
      <c r="X53" s="22">
        <f>W53-V53</f>
        <v>6</v>
      </c>
      <c r="Y53" s="9">
        <v>3</v>
      </c>
      <c r="Z53">
        <f t="shared" si="37"/>
        <v>1</v>
      </c>
      <c r="AA53">
        <f t="shared" si="38"/>
        <v>-1</v>
      </c>
      <c r="AB53" s="9"/>
      <c r="AC53">
        <f t="shared" si="4"/>
        <v>2</v>
      </c>
      <c r="AD53">
        <f t="shared" si="5"/>
        <v>0</v>
      </c>
      <c r="AE53">
        <f t="shared" si="6"/>
        <v>-1</v>
      </c>
      <c r="AF53">
        <f t="shared" si="7"/>
        <v>-1</v>
      </c>
      <c r="AG53">
        <f t="shared" si="8"/>
        <v>1</v>
      </c>
      <c r="AI53" t="str">
        <f t="shared" si="9"/>
        <v>Simple</v>
      </c>
      <c r="AJ53">
        <f t="shared" si="10"/>
        <v>10.281054</v>
      </c>
      <c r="AK53" s="35">
        <f t="shared" si="11"/>
        <v>0.7593326857830247</v>
      </c>
      <c r="AL53">
        <f t="shared" si="12"/>
        <v>2</v>
      </c>
      <c r="AM53">
        <f t="shared" si="13"/>
        <v>0.093</v>
      </c>
      <c r="AN53">
        <f t="shared" si="14"/>
        <v>0.40700000000000003</v>
      </c>
      <c r="AO53">
        <f t="shared" si="15"/>
        <v>0.093</v>
      </c>
      <c r="AP53" s="12" t="str">
        <f t="shared" si="16"/>
        <v>Win</v>
      </c>
      <c r="AQ53" s="35">
        <f t="shared" si="17"/>
        <v>0.026020749669245058</v>
      </c>
      <c r="AR53" s="35">
        <f t="shared" si="18"/>
        <v>0.026020749669245058</v>
      </c>
      <c r="AS53">
        <f ca="1" t="shared" si="19"/>
        <v>27</v>
      </c>
      <c r="AT53" s="35">
        <f t="shared" si="20"/>
        <v>0.7593326857830247</v>
      </c>
      <c r="AU53" s="35">
        <f t="shared" si="21"/>
        <v>0.7593326857830247</v>
      </c>
      <c r="AV53">
        <f ca="1" t="shared" si="22"/>
        <v>100</v>
      </c>
      <c r="AW53" s="35">
        <f t="shared" si="23"/>
        <v>0.7333119361137796</v>
      </c>
      <c r="AX53">
        <f t="shared" si="24"/>
        <v>0.084</v>
      </c>
      <c r="AY53">
        <f>IF(BL53="Difficult",1+(MAX(AY$1:AY52)),"")</f>
        <v>27</v>
      </c>
      <c r="AZ53">
        <f>IF(BL53="Simple",1+(MAX(AZ$1:AZ52)),"")</f>
      </c>
      <c r="BA53" s="14">
        <f t="shared" si="25"/>
        <v>1</v>
      </c>
      <c r="BB53" s="14">
        <f t="shared" si="26"/>
        <v>27</v>
      </c>
      <c r="BC53" s="14">
        <v>2</v>
      </c>
      <c r="BD53">
        <f t="shared" si="27"/>
      </c>
      <c r="BE53">
        <f t="shared" si="28"/>
        <v>0.7593326857830247</v>
      </c>
      <c r="BF53" s="35">
        <f t="shared" si="29"/>
      </c>
      <c r="BG53" s="37">
        <f t="shared" si="30"/>
        <v>0</v>
      </c>
      <c r="BH53">
        <f t="shared" si="31"/>
        <v>0</v>
      </c>
      <c r="BI53">
        <f t="shared" si="32"/>
        <v>2</v>
      </c>
      <c r="BJ53" s="37">
        <f t="shared" si="33"/>
        <v>9.208211561413481</v>
      </c>
      <c r="BK53" s="37">
        <f t="shared" si="34"/>
        <v>2.346567974824375</v>
      </c>
      <c r="BL53" t="str">
        <f t="shared" si="35"/>
        <v>Difficult</v>
      </c>
      <c r="BM53" t="str">
        <f t="shared" si="36"/>
        <v>Self</v>
      </c>
      <c r="BN53">
        <f t="shared" si="39"/>
        <v>-1.4660578996161402</v>
      </c>
      <c r="BO53">
        <f t="shared" si="40"/>
        <v>0.13055986999694705</v>
      </c>
      <c r="BP53">
        <f t="shared" si="41"/>
        <v>-0.10650121593245368</v>
      </c>
      <c r="BQ53">
        <f t="shared" si="42"/>
        <v>0.06734572751544271</v>
      </c>
      <c r="BR53">
        <f t="shared" si="43"/>
        <v>-0.343663379509051</v>
      </c>
    </row>
    <row r="54" spans="1:70" ht="12.75">
      <c r="A54" s="16" t="s">
        <v>52</v>
      </c>
      <c r="B54" s="23">
        <v>153</v>
      </c>
      <c r="C54" s="21">
        <v>2</v>
      </c>
      <c r="D54" s="15">
        <v>2</v>
      </c>
      <c r="E54" s="9">
        <v>2</v>
      </c>
      <c r="F54">
        <f t="shared" si="0"/>
        <v>1</v>
      </c>
      <c r="G54" s="9">
        <v>1</v>
      </c>
      <c r="H54">
        <v>4</v>
      </c>
      <c r="I54" s="15">
        <v>2</v>
      </c>
      <c r="J54" s="9">
        <v>1.359068</v>
      </c>
      <c r="K54" s="15">
        <v>3</v>
      </c>
      <c r="L54" s="11">
        <f t="shared" si="1"/>
        <v>6</v>
      </c>
      <c r="M54" s="32"/>
      <c r="N54" s="9">
        <v>4</v>
      </c>
      <c r="O54" s="9">
        <v>1</v>
      </c>
      <c r="P54" s="9">
        <v>50</v>
      </c>
      <c r="Q54" s="9">
        <v>1</v>
      </c>
      <c r="R54" s="9">
        <v>3</v>
      </c>
      <c r="S54" s="22">
        <f t="shared" si="2"/>
        <v>2</v>
      </c>
      <c r="T54" s="25">
        <v>3</v>
      </c>
      <c r="U54" s="9">
        <v>40</v>
      </c>
      <c r="V54" s="9">
        <v>1</v>
      </c>
      <c r="W54" s="9">
        <v>9</v>
      </c>
      <c r="X54" s="22">
        <f t="shared" si="3"/>
        <v>8</v>
      </c>
      <c r="Y54" s="9">
        <v>5</v>
      </c>
      <c r="Z54">
        <f t="shared" si="37"/>
        <v>6</v>
      </c>
      <c r="AA54">
        <f t="shared" si="38"/>
        <v>-6</v>
      </c>
      <c r="AB54" s="9"/>
      <c r="AC54">
        <f t="shared" si="4"/>
        <v>2</v>
      </c>
      <c r="AD54">
        <f t="shared" si="5"/>
        <v>-2</v>
      </c>
      <c r="AE54">
        <f t="shared" si="6"/>
        <v>-4</v>
      </c>
      <c r="AF54">
        <f t="shared" si="7"/>
        <v>-2</v>
      </c>
      <c r="AG54">
        <f t="shared" si="8"/>
        <v>2</v>
      </c>
      <c r="AI54" t="str">
        <f t="shared" si="9"/>
        <v>Simple</v>
      </c>
      <c r="AJ54">
        <f t="shared" si="10"/>
        <v>10.921985999999999</v>
      </c>
      <c r="AK54" s="35">
        <f t="shared" si="11"/>
        <v>2.744329225725747</v>
      </c>
      <c r="AL54">
        <f t="shared" si="12"/>
        <v>-1</v>
      </c>
      <c r="AM54">
        <f t="shared" si="13"/>
        <v>0.579</v>
      </c>
      <c r="AN54">
        <f t="shared" si="14"/>
        <v>-0.07899999999999996</v>
      </c>
      <c r="AO54">
        <f t="shared" si="15"/>
        <v>0.579</v>
      </c>
      <c r="AP54" s="12" t="str">
        <f t="shared" si="16"/>
        <v>Win</v>
      </c>
      <c r="AQ54" s="35">
        <f t="shared" si="17"/>
        <v>1.9615877226933454</v>
      </c>
      <c r="AR54" s="35">
        <f t="shared" si="18"/>
        <v>1.9615877226933454</v>
      </c>
      <c r="AS54">
        <f ca="1" t="shared" si="19"/>
        <v>28</v>
      </c>
      <c r="AT54" s="35">
        <f t="shared" si="20"/>
        <v>2.744329225725747</v>
      </c>
      <c r="AU54" s="35">
        <f t="shared" si="21"/>
        <v>2.744329225725747</v>
      </c>
      <c r="AV54">
        <f ca="1" t="shared" si="22"/>
        <v>29</v>
      </c>
      <c r="AW54" s="35">
        <f t="shared" si="23"/>
        <v>0.7827415030324016</v>
      </c>
      <c r="AX54">
        <f t="shared" si="24"/>
        <v>0.102</v>
      </c>
      <c r="AY54">
        <f>IF(BL54="Difficult",1+(MAX(AY$1:AY53)),"")</f>
        <v>28</v>
      </c>
      <c r="AZ54">
        <f>IF(BL54="Simple",1+(MAX(AZ$1:AZ53)),"")</f>
      </c>
      <c r="BA54" s="14">
        <f t="shared" si="25"/>
        <v>1</v>
      </c>
      <c r="BB54" s="14">
        <f t="shared" si="26"/>
        <v>28</v>
      </c>
      <c r="BC54" s="14">
        <v>2</v>
      </c>
      <c r="BD54">
        <f t="shared" si="27"/>
      </c>
      <c r="BE54">
        <f t="shared" si="28"/>
        <v>2.744329225725747</v>
      </c>
      <c r="BF54" s="35">
        <f t="shared" si="29"/>
      </c>
      <c r="BG54" s="37">
        <f t="shared" si="30"/>
        <v>2</v>
      </c>
      <c r="BH54">
        <f t="shared" si="31"/>
        <v>-2</v>
      </c>
      <c r="BI54">
        <f t="shared" si="32"/>
        <v>2</v>
      </c>
      <c r="BJ54" s="37">
        <f t="shared" si="33"/>
        <v>9.208211561413481</v>
      </c>
      <c r="BK54" s="37">
        <f t="shared" si="34"/>
        <v>2.346567974824375</v>
      </c>
      <c r="BL54" t="str">
        <f t="shared" si="35"/>
        <v>Difficult</v>
      </c>
      <c r="BM54" t="str">
        <f t="shared" si="36"/>
        <v>Self</v>
      </c>
      <c r="BN54">
        <f t="shared" si="39"/>
        <v>1.2621637055131736</v>
      </c>
      <c r="BO54">
        <f t="shared" si="40"/>
      </c>
      <c r="BP54">
        <f t="shared" si="41"/>
        <v>-0.10650121593245368</v>
      </c>
      <c r="BQ54">
        <f t="shared" si="42"/>
        <v>0.06734572751544271</v>
      </c>
      <c r="BR54">
        <f t="shared" si="43"/>
        <v>0.4076694056987209</v>
      </c>
    </row>
    <row r="55" spans="1:70" ht="12.75">
      <c r="A55" s="16" t="s">
        <v>52</v>
      </c>
      <c r="B55" s="23">
        <v>154</v>
      </c>
      <c r="C55" s="21">
        <v>7</v>
      </c>
      <c r="D55" s="15">
        <v>7</v>
      </c>
      <c r="E55" s="9">
        <v>2</v>
      </c>
      <c r="F55">
        <f t="shared" si="0"/>
        <v>1</v>
      </c>
      <c r="G55" s="9">
        <v>0</v>
      </c>
      <c r="H55">
        <v>2</v>
      </c>
      <c r="I55" s="15">
        <v>10</v>
      </c>
      <c r="J55" s="9">
        <v>9</v>
      </c>
      <c r="K55" s="15">
        <v>3</v>
      </c>
      <c r="L55" s="11">
        <f t="shared" si="1"/>
        <v>6</v>
      </c>
      <c r="M55" s="10">
        <v>100</v>
      </c>
      <c r="N55" s="9">
        <v>7</v>
      </c>
      <c r="O55" s="9">
        <v>10</v>
      </c>
      <c r="P55" s="9">
        <v>90</v>
      </c>
      <c r="Q55" s="9">
        <v>8</v>
      </c>
      <c r="R55" s="9">
        <v>10</v>
      </c>
      <c r="S55" s="22">
        <f t="shared" si="2"/>
        <v>2</v>
      </c>
      <c r="T55" s="25">
        <v>8</v>
      </c>
      <c r="U55" s="9">
        <v>80</v>
      </c>
      <c r="V55" s="9">
        <v>5</v>
      </c>
      <c r="W55" s="9">
        <v>9</v>
      </c>
      <c r="X55" s="22">
        <f t="shared" si="3"/>
        <v>4</v>
      </c>
      <c r="Y55" s="9">
        <v>7</v>
      </c>
      <c r="Z55">
        <f t="shared" si="37"/>
        <v>2</v>
      </c>
      <c r="AA55">
        <f t="shared" si="38"/>
        <v>-2</v>
      </c>
      <c r="AB55" s="9"/>
      <c r="AC55">
        <f t="shared" si="4"/>
        <v>9</v>
      </c>
      <c r="AD55">
        <f t="shared" si="5"/>
        <v>2</v>
      </c>
      <c r="AE55">
        <f t="shared" si="6"/>
        <v>3</v>
      </c>
      <c r="AF55">
        <f t="shared" si="7"/>
        <v>1</v>
      </c>
      <c r="AG55">
        <f t="shared" si="8"/>
        <v>1</v>
      </c>
      <c r="AI55" t="str">
        <f t="shared" si="9"/>
        <v>Simple</v>
      </c>
      <c r="AJ55">
        <f t="shared" si="10"/>
        <v>3.2810539999999992</v>
      </c>
      <c r="AK55" s="35">
        <f t="shared" si="11"/>
        <v>10.923194406528664</v>
      </c>
      <c r="AL55">
        <f t="shared" si="12"/>
        <v>0</v>
      </c>
      <c r="AM55">
        <f t="shared" si="13"/>
        <v>0.915</v>
      </c>
      <c r="AN55">
        <f t="shared" si="14"/>
        <v>-0.015000000000000013</v>
      </c>
      <c r="AO55">
        <f t="shared" si="15"/>
        <v>0.915</v>
      </c>
      <c r="AP55" s="12" t="str">
        <f t="shared" si="16"/>
        <v>Win</v>
      </c>
      <c r="AQ55" s="35">
        <f t="shared" si="17"/>
        <v>0.9868417165535881</v>
      </c>
      <c r="AR55" s="35">
        <f t="shared" si="18"/>
        <v>0.9868417165535881</v>
      </c>
      <c r="AS55">
        <f ca="1" t="shared" si="19"/>
        <v>26</v>
      </c>
      <c r="AT55" s="35">
        <f t="shared" si="20"/>
        <v>10.923194406528664</v>
      </c>
      <c r="AU55" s="35">
        <f t="shared" si="21"/>
        <v>10.923194406528664</v>
      </c>
      <c r="AV55">
        <f ca="1" t="shared" si="22"/>
        <v>12</v>
      </c>
      <c r="AW55" s="35">
        <f t="shared" si="23"/>
        <v>9.936352689975076</v>
      </c>
      <c r="AX55">
        <f t="shared" si="24"/>
        <v>0.613</v>
      </c>
      <c r="AY55">
        <f>IF(BL55="Difficult",1+(MAX(AY$1:AY54)),"")</f>
      </c>
      <c r="AZ55">
        <f>IF(BL55="Simple",1+(MAX(AZ$1:AZ54)),"")</f>
        <v>26</v>
      </c>
      <c r="BA55" s="14">
        <f t="shared" si="25"/>
        <v>0</v>
      </c>
      <c r="BB55" s="14">
        <f t="shared" si="26"/>
        <v>26</v>
      </c>
      <c r="BC55" s="14">
        <v>2</v>
      </c>
      <c r="BD55">
        <f t="shared" si="27"/>
        <v>10.923194406528664</v>
      </c>
      <c r="BE55">
        <f t="shared" si="28"/>
      </c>
      <c r="BF55" s="35">
        <f t="shared" si="29"/>
        <v>10</v>
      </c>
      <c r="BG55" s="37">
        <f t="shared" si="30"/>
      </c>
      <c r="BH55">
        <f t="shared" si="31"/>
        <v>2</v>
      </c>
      <c r="BI55">
        <f t="shared" si="32"/>
        <v>9</v>
      </c>
      <c r="BJ55" s="37">
        <f t="shared" si="33"/>
        <v>9.208211561413481</v>
      </c>
      <c r="BK55" s="37">
        <f t="shared" si="34"/>
        <v>2.346567974824375</v>
      </c>
      <c r="BL55" t="str">
        <f t="shared" si="35"/>
        <v>Simple</v>
      </c>
      <c r="BM55" t="str">
        <f t="shared" si="36"/>
        <v>Self</v>
      </c>
      <c r="BN55">
        <f t="shared" si="39"/>
        <v>1.2621637055131736</v>
      </c>
      <c r="BO55">
        <f t="shared" si="40"/>
        <v>2.2627682731978624</v>
      </c>
      <c r="BP55">
        <f t="shared" si="41"/>
        <v>2.729093658269129</v>
      </c>
      <c r="BQ55">
        <f t="shared" si="42"/>
        <v>2.161453750988329</v>
      </c>
      <c r="BR55">
        <f t="shared" si="43"/>
        <v>2.1038698469921235</v>
      </c>
    </row>
    <row r="56" spans="1:70" ht="12.75">
      <c r="A56" s="16" t="s">
        <v>52</v>
      </c>
      <c r="B56" s="23">
        <v>155</v>
      </c>
      <c r="C56" s="21">
        <v>11</v>
      </c>
      <c r="D56" s="15">
        <v>11</v>
      </c>
      <c r="E56" s="9">
        <v>2</v>
      </c>
      <c r="F56">
        <f t="shared" si="0"/>
        <v>1</v>
      </c>
      <c r="G56" s="9">
        <v>0</v>
      </c>
      <c r="H56">
        <v>2</v>
      </c>
      <c r="I56" s="15">
        <v>10</v>
      </c>
      <c r="J56" s="9">
        <v>0.95</v>
      </c>
      <c r="K56" s="15">
        <v>2.5</v>
      </c>
      <c r="L56" s="11">
        <f t="shared" si="1"/>
        <v>5.5</v>
      </c>
      <c r="M56" s="10">
        <v>75</v>
      </c>
      <c r="N56" s="9">
        <v>5</v>
      </c>
      <c r="O56" s="9">
        <v>8</v>
      </c>
      <c r="P56" s="9">
        <v>60</v>
      </c>
      <c r="Q56" s="17">
        <v>2</v>
      </c>
      <c r="R56" s="17">
        <v>9</v>
      </c>
      <c r="S56" s="22">
        <f t="shared" si="2"/>
        <v>7</v>
      </c>
      <c r="T56" s="25">
        <v>8</v>
      </c>
      <c r="U56" s="9">
        <v>60</v>
      </c>
      <c r="V56" s="17">
        <v>2</v>
      </c>
      <c r="W56" s="17">
        <v>9</v>
      </c>
      <c r="X56" s="22">
        <f t="shared" si="3"/>
        <v>7</v>
      </c>
      <c r="Y56" s="9">
        <v>7</v>
      </c>
      <c r="Z56">
        <f t="shared" si="37"/>
        <v>0</v>
      </c>
      <c r="AA56">
        <f t="shared" si="38"/>
        <v>0</v>
      </c>
      <c r="AB56" s="9"/>
      <c r="AC56">
        <f t="shared" si="4"/>
        <v>8</v>
      </c>
      <c r="AD56">
        <f t="shared" si="5"/>
        <v>0</v>
      </c>
      <c r="AE56">
        <f t="shared" si="6"/>
        <v>1</v>
      </c>
      <c r="AF56">
        <f t="shared" si="7"/>
        <v>1</v>
      </c>
      <c r="AG56">
        <f t="shared" si="8"/>
        <v>1</v>
      </c>
      <c r="AI56" t="str">
        <f t="shared" si="9"/>
        <v>Simple</v>
      </c>
      <c r="AJ56">
        <f t="shared" si="10"/>
        <v>11.331054</v>
      </c>
      <c r="AK56" s="35">
        <f t="shared" si="11"/>
        <v>10.73475342767118</v>
      </c>
      <c r="AL56">
        <f t="shared" si="12"/>
        <v>-2</v>
      </c>
      <c r="AM56">
        <f t="shared" si="13"/>
        <v>0.801</v>
      </c>
      <c r="AN56">
        <f t="shared" si="14"/>
        <v>-0.20100000000000007</v>
      </c>
      <c r="AO56">
        <f t="shared" si="15"/>
        <v>0.801</v>
      </c>
      <c r="AP56" s="12" t="str">
        <f t="shared" si="16"/>
        <v>Win</v>
      </c>
      <c r="AQ56" s="35">
        <f t="shared" si="17"/>
        <v>2.687935793172427</v>
      </c>
      <c r="AR56" s="35">
        <f t="shared" si="18"/>
        <v>2.687935793172427</v>
      </c>
      <c r="AS56">
        <f ca="1" t="shared" si="19"/>
        <v>27</v>
      </c>
      <c r="AT56" s="35">
        <f t="shared" si="20"/>
        <v>10.73475342767118</v>
      </c>
      <c r="AU56" s="35">
        <f t="shared" si="21"/>
        <v>10.73475342767118</v>
      </c>
      <c r="AV56">
        <f ca="1" t="shared" si="22"/>
        <v>24</v>
      </c>
      <c r="AW56" s="35">
        <f t="shared" si="23"/>
        <v>8.046817634498753</v>
      </c>
      <c r="AX56">
        <f t="shared" si="24"/>
        <v>0.235</v>
      </c>
      <c r="AY56">
        <f>IF(BL56="Difficult",1+(MAX(AY$1:AY55)),"")</f>
      </c>
      <c r="AZ56">
        <f>IF(BL56="Simple",1+(MAX(AZ$1:AZ55)),"")</f>
        <v>27</v>
      </c>
      <c r="BA56" s="14">
        <f t="shared" si="25"/>
        <v>0</v>
      </c>
      <c r="BB56" s="14">
        <f t="shared" si="26"/>
        <v>27</v>
      </c>
      <c r="BC56" s="14">
        <v>2</v>
      </c>
      <c r="BD56">
        <f t="shared" si="27"/>
        <v>10.73475342767118</v>
      </c>
      <c r="BE56">
        <f t="shared" si="28"/>
      </c>
      <c r="BF56" s="35">
        <f t="shared" si="29"/>
        <v>10</v>
      </c>
      <c r="BG56" s="37">
        <f t="shared" si="30"/>
      </c>
      <c r="BH56">
        <f t="shared" si="31"/>
        <v>0</v>
      </c>
      <c r="BI56">
        <f t="shared" si="32"/>
        <v>8</v>
      </c>
      <c r="BJ56" s="37">
        <f t="shared" si="33"/>
        <v>9.208211561413481</v>
      </c>
      <c r="BK56" s="37">
        <f t="shared" si="34"/>
        <v>2.346567974824375</v>
      </c>
      <c r="BL56" t="str">
        <f t="shared" si="35"/>
        <v>Simple</v>
      </c>
      <c r="BM56" t="str">
        <f t="shared" si="36"/>
        <v>Self</v>
      </c>
      <c r="BN56">
        <f t="shared" si="39"/>
        <v>0.807460104658288</v>
      </c>
      <c r="BO56">
        <f t="shared" si="40"/>
        <v>1.1966640715974046</v>
      </c>
      <c r="BP56">
        <f t="shared" si="41"/>
        <v>0.8386970754680739</v>
      </c>
      <c r="BQ56">
        <f t="shared" si="42"/>
        <v>0.5908727333836643</v>
      </c>
      <c r="BR56">
        <f t="shared" si="43"/>
        <v>0.8584234962768578</v>
      </c>
    </row>
    <row r="57" spans="1:70" ht="12.75">
      <c r="A57" s="16" t="s">
        <v>52</v>
      </c>
      <c r="B57" s="23">
        <v>156</v>
      </c>
      <c r="C57" s="21">
        <v>5</v>
      </c>
      <c r="D57" s="15">
        <v>32</v>
      </c>
      <c r="E57" s="9">
        <v>0</v>
      </c>
      <c r="F57">
        <f t="shared" si="0"/>
        <v>0</v>
      </c>
      <c r="G57" s="9">
        <v>1</v>
      </c>
      <c r="H57">
        <v>3</v>
      </c>
      <c r="I57" s="15">
        <v>0</v>
      </c>
      <c r="J57" s="9">
        <v>3</v>
      </c>
      <c r="K57" s="15">
        <v>3</v>
      </c>
      <c r="L57" s="11">
        <f t="shared" si="1"/>
        <v>6</v>
      </c>
      <c r="M57" s="10">
        <v>50</v>
      </c>
      <c r="N57" s="9">
        <v>4</v>
      </c>
      <c r="O57" s="9">
        <v>5</v>
      </c>
      <c r="P57" s="9">
        <v>50</v>
      </c>
      <c r="Q57" s="17">
        <v>3</v>
      </c>
      <c r="R57" s="17">
        <v>7</v>
      </c>
      <c r="S57" s="22">
        <f t="shared" si="2"/>
        <v>4</v>
      </c>
      <c r="T57" s="25">
        <v>5</v>
      </c>
      <c r="U57" s="9">
        <v>50</v>
      </c>
      <c r="V57" s="17">
        <v>3</v>
      </c>
      <c r="W57" s="17">
        <v>7</v>
      </c>
      <c r="X57" s="22">
        <f t="shared" si="3"/>
        <v>4</v>
      </c>
      <c r="Y57" s="9">
        <v>5</v>
      </c>
      <c r="Z57">
        <f t="shared" si="37"/>
        <v>0</v>
      </c>
      <c r="AA57">
        <f t="shared" si="38"/>
        <v>0</v>
      </c>
      <c r="AB57" s="9"/>
      <c r="AC57">
        <f t="shared" si="4"/>
        <v>5</v>
      </c>
      <c r="AD57">
        <f t="shared" si="5"/>
        <v>0</v>
      </c>
      <c r="AE57">
        <f t="shared" si="6"/>
        <v>0</v>
      </c>
      <c r="AF57">
        <f t="shared" si="7"/>
        <v>0</v>
      </c>
      <c r="AG57">
        <f t="shared" si="8"/>
        <v>0</v>
      </c>
      <c r="AH57" s="9">
        <v>32</v>
      </c>
      <c r="AI57" t="str">
        <f t="shared" si="9"/>
        <v>Simple</v>
      </c>
      <c r="AJ57">
        <f t="shared" si="10"/>
        <v>9.281054</v>
      </c>
      <c r="AK57" s="35">
        <f t="shared" si="11"/>
        <v>0.7827415030324016</v>
      </c>
      <c r="AL57">
        <f t="shared" si="12"/>
        <v>3</v>
      </c>
      <c r="AM57">
        <f t="shared" si="13"/>
        <v>0.102</v>
      </c>
      <c r="AN57">
        <f t="shared" si="14"/>
        <v>-0.19099999999999995</v>
      </c>
      <c r="AO57">
        <f t="shared" si="15"/>
        <v>0.691</v>
      </c>
      <c r="AP57" s="12" t="str">
        <f t="shared" si="16"/>
        <v>Win</v>
      </c>
      <c r="AQ57" s="35">
        <f t="shared" si="17"/>
        <v>-1</v>
      </c>
      <c r="AR57" s="35">
        <f t="shared" si="18"/>
        <v>1.1404529034962612</v>
      </c>
      <c r="AS57">
        <f ca="1" t="shared" si="19"/>
        <v>9</v>
      </c>
      <c r="AT57" s="35">
        <f t="shared" si="20"/>
        <v>2.923194406528663</v>
      </c>
      <c r="AU57" s="35">
        <f t="shared" si="21"/>
        <v>2.923194406528663</v>
      </c>
      <c r="AV57">
        <f ca="1" t="shared" si="22"/>
        <v>56</v>
      </c>
      <c r="AW57" s="35">
        <f t="shared" si="23"/>
        <v>1.7827415030324016</v>
      </c>
      <c r="AX57">
        <f t="shared" si="24"/>
        <v>0.327</v>
      </c>
      <c r="AY57">
        <f>IF(BL57="Difficult",1+(MAX(AY$1:AY56)),"")</f>
        <v>29</v>
      </c>
      <c r="AZ57">
        <f>IF(BL57="Simple",1+(MAX(AZ$1:AZ56)),"")</f>
      </c>
      <c r="BA57" s="14">
        <f t="shared" si="25"/>
        <v>1</v>
      </c>
      <c r="BB57" s="14">
        <f t="shared" si="26"/>
        <v>29</v>
      </c>
      <c r="BC57" s="14">
        <v>2</v>
      </c>
      <c r="BD57">
        <f t="shared" si="27"/>
      </c>
      <c r="BE57">
        <f t="shared" si="28"/>
        <v>0.7827415030324016</v>
      </c>
      <c r="BF57" s="35">
        <f t="shared" si="29"/>
      </c>
      <c r="BG57" s="37">
        <f t="shared" si="30"/>
        <v>0</v>
      </c>
      <c r="BH57">
        <f t="shared" si="31"/>
        <v>0</v>
      </c>
      <c r="BI57">
        <f t="shared" si="32"/>
        <v>5</v>
      </c>
      <c r="BJ57" s="37">
        <f t="shared" si="33"/>
        <v>9.208211561413481</v>
      </c>
      <c r="BK57" s="37">
        <f t="shared" si="34"/>
        <v>2.346567974824375</v>
      </c>
      <c r="BL57" t="str">
        <f t="shared" si="35"/>
        <v>Difficult</v>
      </c>
      <c r="BM57" t="str">
        <f t="shared" si="36"/>
        <v>Indet</v>
      </c>
      <c r="BN57">
        <f t="shared" si="39"/>
        <v>1.2621637055131736</v>
      </c>
      <c r="BO57">
        <f t="shared" si="40"/>
        <v>0.13055986999694705</v>
      </c>
      <c r="BP57">
        <f t="shared" si="41"/>
        <v>-0.10650121593245368</v>
      </c>
      <c r="BQ57">
        <f t="shared" si="42"/>
        <v>0.06734572751544271</v>
      </c>
      <c r="BR57">
        <f t="shared" si="43"/>
        <v>0.33839202177327743</v>
      </c>
    </row>
    <row r="58" spans="1:70" ht="12.75">
      <c r="A58" s="16" t="s">
        <v>52</v>
      </c>
      <c r="B58" s="23">
        <v>157</v>
      </c>
      <c r="C58" s="21">
        <v>15</v>
      </c>
      <c r="D58" s="15">
        <v>9</v>
      </c>
      <c r="E58" s="9">
        <v>0</v>
      </c>
      <c r="F58">
        <f t="shared" si="0"/>
        <v>0</v>
      </c>
      <c r="G58" s="9">
        <v>1</v>
      </c>
      <c r="H58">
        <v>3</v>
      </c>
      <c r="I58" s="15">
        <v>2</v>
      </c>
      <c r="J58" s="9"/>
      <c r="K58" s="15">
        <v>1.5</v>
      </c>
      <c r="L58" s="11">
        <f t="shared" si="1"/>
        <v>1.5</v>
      </c>
      <c r="M58" s="10">
        <v>50</v>
      </c>
      <c r="N58" s="9">
        <v>4</v>
      </c>
      <c r="O58" s="9">
        <v>4</v>
      </c>
      <c r="P58" s="9">
        <v>40</v>
      </c>
      <c r="Q58" s="9">
        <v>2</v>
      </c>
      <c r="R58" s="9">
        <v>5</v>
      </c>
      <c r="S58" s="22">
        <f t="shared" si="2"/>
        <v>3</v>
      </c>
      <c r="T58" s="25">
        <v>4</v>
      </c>
      <c r="U58" s="9">
        <v>40</v>
      </c>
      <c r="V58" s="9">
        <v>1</v>
      </c>
      <c r="W58" s="9">
        <v>10</v>
      </c>
      <c r="X58" s="22">
        <f t="shared" si="3"/>
        <v>9</v>
      </c>
      <c r="Y58" s="9">
        <v>4</v>
      </c>
      <c r="Z58">
        <f t="shared" si="37"/>
        <v>6</v>
      </c>
      <c r="AA58">
        <f t="shared" si="38"/>
        <v>-6</v>
      </c>
      <c r="AB58" s="9"/>
      <c r="AC58">
        <f t="shared" si="4"/>
        <v>4</v>
      </c>
      <c r="AD58">
        <f t="shared" si="5"/>
        <v>0</v>
      </c>
      <c r="AE58">
        <f t="shared" si="6"/>
        <v>0</v>
      </c>
      <c r="AF58">
        <f t="shared" si="7"/>
        <v>0</v>
      </c>
      <c r="AG58">
        <f t="shared" si="8"/>
        <v>0</v>
      </c>
      <c r="AH58" s="9">
        <v>9</v>
      </c>
      <c r="AI58" t="str">
        <f t="shared" si="9"/>
        <v>Simple</v>
      </c>
      <c r="AJ58">
        <f t="shared" si="10"/>
        <v>12.281054</v>
      </c>
      <c r="AK58" s="35">
        <f t="shared" si="11"/>
        <v>2</v>
      </c>
      <c r="AL58">
        <f t="shared" si="12"/>
        <v>2</v>
      </c>
      <c r="AM58">
        <f t="shared" si="13"/>
        <v>0.514</v>
      </c>
      <c r="AN58">
        <f t="shared" si="14"/>
        <v>-0.16000000000000003</v>
      </c>
      <c r="AO58">
        <f t="shared" si="15"/>
        <v>0.56</v>
      </c>
      <c r="AP58" s="12" t="str">
        <f t="shared" si="16"/>
        <v>Lose</v>
      </c>
      <c r="AQ58" s="35">
        <f t="shared" si="17"/>
        <v>-1.9114899979039746</v>
      </c>
      <c r="AR58" s="35">
        <f t="shared" si="18"/>
        <v>-1.2092254804226679</v>
      </c>
      <c r="AS58">
        <f ca="1" t="shared" si="19"/>
        <v>88</v>
      </c>
      <c r="AT58" s="35">
        <f t="shared" si="20"/>
        <v>2.7022645174813067</v>
      </c>
      <c r="AU58" s="35">
        <f t="shared" si="21"/>
        <v>2.7022645174813067</v>
      </c>
      <c r="AV58">
        <f ca="1" t="shared" si="22"/>
        <v>17</v>
      </c>
      <c r="AW58" s="35">
        <f t="shared" si="23"/>
        <v>3.9114899979039746</v>
      </c>
      <c r="AX58">
        <f t="shared" si="24"/>
        <v>0.897</v>
      </c>
      <c r="AY58">
        <f>IF(BL58="Difficult",1+(MAX(AY$1:AY57)),"")</f>
        <v>30</v>
      </c>
      <c r="AZ58">
        <f>IF(BL58="Simple",1+(MAX(AZ$1:AZ57)),"")</f>
      </c>
      <c r="BA58" s="14">
        <f t="shared" si="25"/>
        <v>1</v>
      </c>
      <c r="BB58" s="14">
        <f t="shared" si="26"/>
        <v>30</v>
      </c>
      <c r="BC58" s="14">
        <v>2</v>
      </c>
      <c r="BD58">
        <f t="shared" si="27"/>
      </c>
      <c r="BE58">
        <f t="shared" si="28"/>
        <v>2</v>
      </c>
      <c r="BF58" s="35">
        <f t="shared" si="29"/>
      </c>
      <c r="BG58" s="37">
        <f t="shared" si="30"/>
        <v>2</v>
      </c>
      <c r="BH58">
        <f t="shared" si="31"/>
        <v>0</v>
      </c>
      <c r="BI58">
        <f t="shared" si="32"/>
        <v>4</v>
      </c>
      <c r="BJ58" s="37">
        <f t="shared" si="33"/>
        <v>9.208211561413481</v>
      </c>
      <c r="BK58" s="37">
        <f t="shared" si="34"/>
        <v>2.346567974824375</v>
      </c>
      <c r="BL58" t="str">
        <f t="shared" si="35"/>
        <v>Difficult</v>
      </c>
      <c r="BM58" t="str">
        <f t="shared" si="36"/>
        <v>Indet</v>
      </c>
      <c r="BN58">
        <f t="shared" si="39"/>
        <v>-0.1019470970514833</v>
      </c>
      <c r="BO58">
        <f t="shared" si="40"/>
        <v>0.13055986999694705</v>
      </c>
      <c r="BP58">
        <f t="shared" si="41"/>
        <v>-0.10650121593245368</v>
      </c>
      <c r="BQ58">
        <f t="shared" si="42"/>
        <v>-0.45618127835277894</v>
      </c>
      <c r="BR58">
        <f t="shared" si="43"/>
        <v>-0.13351743033494223</v>
      </c>
    </row>
    <row r="59" spans="1:70" ht="12.75">
      <c r="A59" s="16" t="s">
        <v>52</v>
      </c>
      <c r="B59" s="23">
        <v>158</v>
      </c>
      <c r="C59" s="21">
        <v>23</v>
      </c>
      <c r="D59" s="15">
        <v>43</v>
      </c>
      <c r="E59" s="9">
        <v>0</v>
      </c>
      <c r="F59">
        <f t="shared" si="0"/>
        <v>0</v>
      </c>
      <c r="G59" s="9">
        <v>1</v>
      </c>
      <c r="H59">
        <v>3</v>
      </c>
      <c r="I59" s="15">
        <v>3</v>
      </c>
      <c r="J59" s="9">
        <v>24.861134</v>
      </c>
      <c r="K59" s="15">
        <v>1</v>
      </c>
      <c r="L59" s="11">
        <f t="shared" si="1"/>
        <v>4</v>
      </c>
      <c r="M59" s="10">
        <v>50</v>
      </c>
      <c r="N59" s="9">
        <v>4</v>
      </c>
      <c r="O59" s="9">
        <v>3</v>
      </c>
      <c r="P59" s="9">
        <v>50</v>
      </c>
      <c r="Q59" s="9">
        <v>1</v>
      </c>
      <c r="R59" s="9">
        <v>7</v>
      </c>
      <c r="S59" s="22">
        <f t="shared" si="2"/>
        <v>6</v>
      </c>
      <c r="T59" s="25">
        <v>3</v>
      </c>
      <c r="U59" s="9">
        <v>50</v>
      </c>
      <c r="V59" s="9">
        <v>1</v>
      </c>
      <c r="W59" s="9">
        <v>7</v>
      </c>
      <c r="X59" s="22">
        <f t="shared" si="3"/>
        <v>6</v>
      </c>
      <c r="Y59" s="9">
        <v>3</v>
      </c>
      <c r="Z59">
        <f t="shared" si="37"/>
        <v>0</v>
      </c>
      <c r="AA59">
        <f t="shared" si="38"/>
        <v>0</v>
      </c>
      <c r="AB59" s="9"/>
      <c r="AC59">
        <f t="shared" si="4"/>
        <v>3</v>
      </c>
      <c r="AD59">
        <f t="shared" si="5"/>
        <v>0</v>
      </c>
      <c r="AE59">
        <f t="shared" si="6"/>
        <v>0</v>
      </c>
      <c r="AF59">
        <f t="shared" si="7"/>
        <v>0</v>
      </c>
      <c r="AG59">
        <f t="shared" si="8"/>
        <v>0</v>
      </c>
      <c r="AH59" s="9">
        <v>43</v>
      </c>
      <c r="AI59" t="str">
        <f t="shared" si="9"/>
        <v>Simple</v>
      </c>
      <c r="AJ59">
        <f t="shared" si="10"/>
        <v>12.58008</v>
      </c>
      <c r="AK59" s="35">
        <f t="shared" si="11"/>
        <v>3.705515206297459</v>
      </c>
      <c r="AL59">
        <f t="shared" si="12"/>
        <v>0</v>
      </c>
      <c r="AM59">
        <f t="shared" si="13"/>
        <v>0.785</v>
      </c>
      <c r="AN59">
        <f t="shared" si="14"/>
        <v>-0.266</v>
      </c>
      <c r="AO59">
        <f t="shared" si="15"/>
        <v>0.766</v>
      </c>
      <c r="AP59" s="12" t="str">
        <f t="shared" si="16"/>
        <v>Win</v>
      </c>
      <c r="AQ59" s="35">
        <f t="shared" si="17"/>
        <v>1.7223448818236293</v>
      </c>
      <c r="AR59" s="35">
        <f t="shared" si="18"/>
        <v>1.0168296755261705</v>
      </c>
      <c r="AS59">
        <f ca="1" t="shared" si="19"/>
        <v>44</v>
      </c>
      <c r="AT59" s="35">
        <f t="shared" si="20"/>
        <v>3</v>
      </c>
      <c r="AU59" s="35">
        <f t="shared" si="21"/>
        <v>3</v>
      </c>
      <c r="AV59">
        <f ca="1" t="shared" si="22"/>
        <v>86</v>
      </c>
      <c r="AW59" s="35">
        <f t="shared" si="23"/>
        <v>1.9831703244738295</v>
      </c>
      <c r="AX59">
        <f t="shared" si="24"/>
        <v>0.457</v>
      </c>
      <c r="AY59">
        <f>IF(BL59="Difficult",1+(MAX(AY$1:AY58)),"")</f>
        <v>31</v>
      </c>
      <c r="AZ59">
        <f>IF(BL59="Simple",1+(MAX(AZ$1:AZ58)),"")</f>
      </c>
      <c r="BA59" s="14">
        <f t="shared" si="25"/>
        <v>1</v>
      </c>
      <c r="BB59" s="14">
        <f t="shared" si="26"/>
        <v>31</v>
      </c>
      <c r="BC59" s="14">
        <v>2</v>
      </c>
      <c r="BD59">
        <f t="shared" si="27"/>
      </c>
      <c r="BE59">
        <f t="shared" si="28"/>
        <v>3.705515206297459</v>
      </c>
      <c r="BF59" s="35">
        <f t="shared" si="29"/>
      </c>
      <c r="BG59" s="37">
        <f t="shared" si="30"/>
        <v>3</v>
      </c>
      <c r="BH59">
        <f t="shared" si="31"/>
        <v>0</v>
      </c>
      <c r="BI59">
        <f t="shared" si="32"/>
        <v>3</v>
      </c>
      <c r="BJ59" s="37">
        <f t="shared" si="33"/>
        <v>9.208211561413481</v>
      </c>
      <c r="BK59" s="37">
        <f t="shared" si="34"/>
        <v>2.346567974824375</v>
      </c>
      <c r="BL59" t="str">
        <f t="shared" si="35"/>
        <v>Difficult</v>
      </c>
      <c r="BM59" t="str">
        <f t="shared" si="36"/>
        <v>Indet</v>
      </c>
      <c r="BN59">
        <f t="shared" si="39"/>
        <v>-0.5566506979063689</v>
      </c>
      <c r="BO59">
        <f t="shared" si="40"/>
        <v>0.13055986999694705</v>
      </c>
      <c r="BP59">
        <f t="shared" si="41"/>
        <v>-0.10650121593245368</v>
      </c>
      <c r="BQ59">
        <f t="shared" si="42"/>
        <v>0.06734572751544271</v>
      </c>
      <c r="BR59">
        <f t="shared" si="43"/>
        <v>-0.1163115790816082</v>
      </c>
    </row>
    <row r="60" spans="1:70" ht="12.75">
      <c r="A60" s="16" t="s">
        <v>52</v>
      </c>
      <c r="B60" s="23">
        <v>159</v>
      </c>
      <c r="C60" s="21">
        <v>4</v>
      </c>
      <c r="D60" s="15">
        <v>36</v>
      </c>
      <c r="E60" s="9">
        <v>1</v>
      </c>
      <c r="F60">
        <f t="shared" si="0"/>
        <v>0</v>
      </c>
      <c r="G60" s="9">
        <v>0</v>
      </c>
      <c r="H60">
        <v>1</v>
      </c>
      <c r="I60" s="15">
        <v>10</v>
      </c>
      <c r="J60" s="9">
        <v>16</v>
      </c>
      <c r="K60" s="15">
        <v>0</v>
      </c>
      <c r="L60" s="11">
        <f t="shared" si="1"/>
        <v>3</v>
      </c>
      <c r="M60" s="10">
        <v>50</v>
      </c>
      <c r="N60" s="9">
        <v>4</v>
      </c>
      <c r="O60" s="9">
        <v>8</v>
      </c>
      <c r="P60" s="9">
        <v>50</v>
      </c>
      <c r="Q60" s="9">
        <v>5</v>
      </c>
      <c r="R60" s="9">
        <v>10</v>
      </c>
      <c r="S60" s="22">
        <f t="shared" si="2"/>
        <v>5</v>
      </c>
      <c r="T60" s="25">
        <v>8</v>
      </c>
      <c r="U60" s="9">
        <v>50</v>
      </c>
      <c r="V60" s="9">
        <v>5</v>
      </c>
      <c r="W60" s="9">
        <v>10</v>
      </c>
      <c r="X60" s="22">
        <f t="shared" si="3"/>
        <v>5</v>
      </c>
      <c r="Y60" s="9">
        <v>8</v>
      </c>
      <c r="Z60">
        <f t="shared" si="37"/>
        <v>0</v>
      </c>
      <c r="AA60">
        <f t="shared" si="38"/>
        <v>0</v>
      </c>
      <c r="AB60" s="9"/>
      <c r="AC60">
        <f t="shared" si="4"/>
        <v>8</v>
      </c>
      <c r="AD60">
        <f t="shared" si="5"/>
        <v>0</v>
      </c>
      <c r="AE60">
        <f t="shared" si="6"/>
        <v>0</v>
      </c>
      <c r="AF60">
        <f t="shared" si="7"/>
        <v>0</v>
      </c>
      <c r="AG60">
        <f t="shared" si="8"/>
        <v>0</v>
      </c>
      <c r="AI60" t="str">
        <f t="shared" si="9"/>
        <v>Simple</v>
      </c>
      <c r="AJ60">
        <f t="shared" si="10"/>
        <v>3.7189460000000008</v>
      </c>
      <c r="AK60" s="35">
        <f t="shared" si="11"/>
        <v>10.912943872725698</v>
      </c>
      <c r="AL60">
        <f t="shared" si="12"/>
        <v>-2</v>
      </c>
      <c r="AM60">
        <f t="shared" si="13"/>
        <v>0.905</v>
      </c>
      <c r="AN60">
        <f t="shared" si="14"/>
        <v>-0.42400000000000004</v>
      </c>
      <c r="AO60">
        <f t="shared" si="15"/>
        <v>0.924</v>
      </c>
      <c r="AP60" s="12" t="str">
        <f t="shared" si="16"/>
        <v>Win</v>
      </c>
      <c r="AQ60" s="35">
        <f t="shared" si="17"/>
        <v>0.04681763449875298</v>
      </c>
      <c r="AR60" s="35">
        <f t="shared" si="18"/>
        <v>0.07022645174813036</v>
      </c>
      <c r="AS60">
        <f ca="1" t="shared" si="19"/>
        <v>62</v>
      </c>
      <c r="AT60" s="35">
        <f t="shared" si="20"/>
        <v>10.936352689975076</v>
      </c>
      <c r="AU60" s="35">
        <f t="shared" si="21"/>
        <v>10.936352689975076</v>
      </c>
      <c r="AV60">
        <f ca="1" t="shared" si="22"/>
        <v>45</v>
      </c>
      <c r="AW60" s="35">
        <f t="shared" si="23"/>
        <v>10.866126238226945</v>
      </c>
      <c r="AX60">
        <f t="shared" si="24"/>
        <v>0.867</v>
      </c>
      <c r="AY60">
        <f>IF(BL60="Difficult",1+(MAX(AY$1:AY59)),"")</f>
      </c>
      <c r="AZ60">
        <f>IF(BL60="Simple",1+(MAX(AZ$1:AZ59)),"")</f>
        <v>28</v>
      </c>
      <c r="BA60" s="14">
        <f t="shared" si="25"/>
        <v>0</v>
      </c>
      <c r="BB60" s="14">
        <f t="shared" si="26"/>
        <v>28</v>
      </c>
      <c r="BC60" s="14">
        <v>2</v>
      </c>
      <c r="BD60">
        <f t="shared" si="27"/>
        <v>10.912943872725698</v>
      </c>
      <c r="BE60">
        <f t="shared" si="28"/>
      </c>
      <c r="BF60" s="35">
        <f t="shared" si="29"/>
        <v>10</v>
      </c>
      <c r="BG60" s="37">
        <f t="shared" si="30"/>
      </c>
      <c r="BH60">
        <f t="shared" si="31"/>
        <v>0</v>
      </c>
      <c r="BI60">
        <f t="shared" si="32"/>
        <v>8</v>
      </c>
      <c r="BJ60" s="37">
        <f t="shared" si="33"/>
        <v>9.208211561413481</v>
      </c>
      <c r="BK60" s="37">
        <f t="shared" si="34"/>
        <v>2.346567974824375</v>
      </c>
      <c r="BL60" t="str">
        <f t="shared" si="35"/>
        <v>Simple</v>
      </c>
      <c r="BM60" t="str">
        <f t="shared" si="36"/>
        <v>Det</v>
      </c>
      <c r="BN60">
        <f t="shared" si="39"/>
        <v>-1.4660578996161402</v>
      </c>
      <c r="BO60">
        <f t="shared" si="40"/>
        <v>0.13055986999694705</v>
      </c>
      <c r="BP60">
        <f t="shared" si="41"/>
        <v>-0.10650121593245368</v>
      </c>
      <c r="BQ60">
        <f t="shared" si="42"/>
        <v>0.06734572751544271</v>
      </c>
      <c r="BR60">
        <f t="shared" si="43"/>
        <v>-0.343663379509051</v>
      </c>
    </row>
    <row r="61" spans="1:70" ht="12.75">
      <c r="A61" s="16" t="s">
        <v>52</v>
      </c>
      <c r="B61" s="23">
        <v>160</v>
      </c>
      <c r="C61" s="21">
        <v>27</v>
      </c>
      <c r="D61" s="15">
        <v>18</v>
      </c>
      <c r="E61" s="9">
        <v>0</v>
      </c>
      <c r="F61">
        <f t="shared" si="0"/>
        <v>0</v>
      </c>
      <c r="G61" s="9">
        <v>0</v>
      </c>
      <c r="H61">
        <v>1</v>
      </c>
      <c r="I61" s="15">
        <v>10</v>
      </c>
      <c r="J61" s="9">
        <v>0.3</v>
      </c>
      <c r="K61" s="15">
        <v>1</v>
      </c>
      <c r="L61" s="11">
        <f t="shared" si="1"/>
        <v>4</v>
      </c>
      <c r="M61" s="10">
        <v>50</v>
      </c>
      <c r="N61" s="9">
        <v>4</v>
      </c>
      <c r="O61" s="9">
        <v>9</v>
      </c>
      <c r="P61" s="9">
        <v>60</v>
      </c>
      <c r="Q61" s="9">
        <v>6</v>
      </c>
      <c r="R61" s="9">
        <v>10</v>
      </c>
      <c r="S61" s="22">
        <f t="shared" si="2"/>
        <v>4</v>
      </c>
      <c r="T61" s="25">
        <v>8</v>
      </c>
      <c r="U61" s="9">
        <v>50</v>
      </c>
      <c r="V61" s="9">
        <v>6</v>
      </c>
      <c r="W61" s="9">
        <v>10</v>
      </c>
      <c r="X61" s="22">
        <f t="shared" si="3"/>
        <v>4</v>
      </c>
      <c r="Y61" s="9">
        <v>8</v>
      </c>
      <c r="Z61">
        <f t="shared" si="37"/>
        <v>0</v>
      </c>
      <c r="AA61">
        <f t="shared" si="38"/>
        <v>0</v>
      </c>
      <c r="AB61" s="9"/>
      <c r="AC61">
        <f t="shared" si="4"/>
        <v>8.5</v>
      </c>
      <c r="AD61">
        <f t="shared" si="5"/>
        <v>1</v>
      </c>
      <c r="AE61">
        <f t="shared" si="6"/>
        <v>1</v>
      </c>
      <c r="AF61">
        <f t="shared" si="7"/>
        <v>0</v>
      </c>
      <c r="AG61">
        <f t="shared" si="8"/>
        <v>0</v>
      </c>
      <c r="AH61" s="9">
        <v>18</v>
      </c>
      <c r="AI61" t="str">
        <f t="shared" si="9"/>
        <v>Simple</v>
      </c>
      <c r="AJ61">
        <f t="shared" si="10"/>
        <v>11.981053999999999</v>
      </c>
      <c r="AK61" s="35">
        <f t="shared" si="11"/>
        <v>10.719537696459085</v>
      </c>
      <c r="AL61">
        <f t="shared" si="12"/>
        <v>1</v>
      </c>
      <c r="AM61">
        <f t="shared" si="13"/>
        <v>0.773</v>
      </c>
      <c r="AN61">
        <f t="shared" si="14"/>
        <v>0.242</v>
      </c>
      <c r="AO61">
        <f t="shared" si="15"/>
        <v>0.358</v>
      </c>
      <c r="AP61" s="12" t="str">
        <f t="shared" si="16"/>
        <v>Win</v>
      </c>
      <c r="AQ61" s="35">
        <f t="shared" si="17"/>
        <v>1.889978558927929</v>
      </c>
      <c r="AR61" s="35">
        <f t="shared" si="18"/>
        <v>0.023408817249375602</v>
      </c>
      <c r="AS61">
        <f ca="1" t="shared" si="19"/>
        <v>14</v>
      </c>
      <c r="AT61" s="35">
        <f t="shared" si="20"/>
        <v>8.852967954780532</v>
      </c>
      <c r="AU61" s="35">
        <f t="shared" si="21"/>
        <v>8.852967954780532</v>
      </c>
      <c r="AV61">
        <f ca="1" t="shared" si="22"/>
        <v>11</v>
      </c>
      <c r="AW61" s="35">
        <f t="shared" si="23"/>
        <v>8.829559137531156</v>
      </c>
      <c r="AX61">
        <f t="shared" si="24"/>
        <v>0.32</v>
      </c>
      <c r="AY61">
        <f>IF(BL61="Difficult",1+(MAX(AY$1:AY60)),"")</f>
      </c>
      <c r="AZ61">
        <f>IF(BL61="Simple",1+(MAX(AZ$1:AZ60)),"")</f>
        <v>29</v>
      </c>
      <c r="BA61" s="14">
        <f t="shared" si="25"/>
        <v>0</v>
      </c>
      <c r="BB61" s="14">
        <f t="shared" si="26"/>
        <v>29</v>
      </c>
      <c r="BC61" s="14">
        <v>2</v>
      </c>
      <c r="BD61">
        <f t="shared" si="27"/>
        <v>10.719537696459085</v>
      </c>
      <c r="BE61">
        <f t="shared" si="28"/>
      </c>
      <c r="BF61" s="35">
        <f t="shared" si="29"/>
        <v>10</v>
      </c>
      <c r="BG61" s="37">
        <f t="shared" si="30"/>
      </c>
      <c r="BH61">
        <f t="shared" si="31"/>
        <v>1</v>
      </c>
      <c r="BI61">
        <f t="shared" si="32"/>
        <v>8.5</v>
      </c>
      <c r="BJ61" s="37">
        <f t="shared" si="33"/>
        <v>9.208211561413481</v>
      </c>
      <c r="BK61" s="37">
        <f t="shared" si="34"/>
        <v>2.346567974824375</v>
      </c>
      <c r="BL61" t="str">
        <f t="shared" si="35"/>
        <v>Simple</v>
      </c>
      <c r="BM61" t="str">
        <f t="shared" si="36"/>
        <v>Indet</v>
      </c>
      <c r="BN61">
        <f t="shared" si="39"/>
        <v>-0.5566506979063689</v>
      </c>
      <c r="BO61">
        <f t="shared" si="40"/>
        <v>0.13055986999694705</v>
      </c>
      <c r="BP61">
        <f t="shared" si="41"/>
        <v>-0.10650121593245368</v>
      </c>
      <c r="BQ61">
        <f t="shared" si="42"/>
        <v>0.5908727333836643</v>
      </c>
      <c r="BR61">
        <f t="shared" si="43"/>
        <v>0.014570172385447194</v>
      </c>
    </row>
    <row r="62" spans="1:70" ht="12.75">
      <c r="A62" s="16" t="s">
        <v>52</v>
      </c>
      <c r="B62" s="23">
        <v>161</v>
      </c>
      <c r="C62" s="21">
        <v>19</v>
      </c>
      <c r="D62" s="15">
        <v>19</v>
      </c>
      <c r="E62" s="9">
        <v>2</v>
      </c>
      <c r="F62">
        <f t="shared" si="0"/>
        <v>1</v>
      </c>
      <c r="G62" s="9">
        <v>0</v>
      </c>
      <c r="H62">
        <v>2</v>
      </c>
      <c r="I62" s="15">
        <v>10</v>
      </c>
      <c r="J62" s="9">
        <v>23</v>
      </c>
      <c r="K62" s="15">
        <v>1</v>
      </c>
      <c r="L62" s="11">
        <f t="shared" si="1"/>
        <v>4</v>
      </c>
      <c r="M62" s="10">
        <v>60</v>
      </c>
      <c r="N62" s="9">
        <v>6</v>
      </c>
      <c r="O62" s="9">
        <v>9</v>
      </c>
      <c r="P62" s="9">
        <v>50</v>
      </c>
      <c r="Q62" s="9">
        <v>5</v>
      </c>
      <c r="R62" s="9">
        <v>10</v>
      </c>
      <c r="S62" s="22">
        <f t="shared" si="2"/>
        <v>5</v>
      </c>
      <c r="T62" s="25">
        <v>8</v>
      </c>
      <c r="U62" s="9">
        <v>45</v>
      </c>
      <c r="V62" s="9">
        <v>3</v>
      </c>
      <c r="W62" s="9">
        <v>10</v>
      </c>
      <c r="X62" s="22">
        <f t="shared" si="3"/>
        <v>7</v>
      </c>
      <c r="Y62" s="9">
        <v>9</v>
      </c>
      <c r="Z62">
        <f t="shared" si="37"/>
        <v>2</v>
      </c>
      <c r="AA62">
        <f t="shared" si="38"/>
        <v>-2</v>
      </c>
      <c r="AB62" s="9"/>
      <c r="AC62">
        <f t="shared" si="4"/>
        <v>8.5</v>
      </c>
      <c r="AD62">
        <f t="shared" si="5"/>
        <v>1</v>
      </c>
      <c r="AE62">
        <f t="shared" si="6"/>
        <v>0</v>
      </c>
      <c r="AF62">
        <f t="shared" si="7"/>
        <v>-1</v>
      </c>
      <c r="AG62">
        <f t="shared" si="8"/>
        <v>-1</v>
      </c>
      <c r="AI62" t="str">
        <f t="shared" si="9"/>
        <v>Simple</v>
      </c>
      <c r="AJ62">
        <f t="shared" si="10"/>
        <v>10.718946</v>
      </c>
      <c r="AK62" s="35">
        <f t="shared" si="11"/>
        <v>10.74908215198006</v>
      </c>
      <c r="AL62">
        <f t="shared" si="12"/>
        <v>-1</v>
      </c>
      <c r="AM62">
        <f t="shared" si="13"/>
        <v>0.811</v>
      </c>
      <c r="AN62">
        <f t="shared" si="14"/>
        <v>-0.31100000000000005</v>
      </c>
      <c r="AO62">
        <f t="shared" si="15"/>
        <v>0.811</v>
      </c>
      <c r="AP62" s="12" t="str">
        <f t="shared" si="16"/>
        <v>Win</v>
      </c>
      <c r="AQ62" s="35">
        <f t="shared" si="17"/>
        <v>2.632038065733175</v>
      </c>
      <c r="AR62" s="35">
        <f t="shared" si="18"/>
        <v>2.632038065733175</v>
      </c>
      <c r="AS62">
        <f ca="1" t="shared" si="19"/>
        <v>30</v>
      </c>
      <c r="AT62" s="35">
        <f t="shared" si="20"/>
        <v>10.74908215198006</v>
      </c>
      <c r="AU62" s="35">
        <f t="shared" si="21"/>
        <v>10.74908215198006</v>
      </c>
      <c r="AV62">
        <f ca="1" t="shared" si="22"/>
        <v>63</v>
      </c>
      <c r="AW62" s="35">
        <f t="shared" si="23"/>
        <v>8.117044086246885</v>
      </c>
      <c r="AX62">
        <f t="shared" si="24"/>
        <v>0.245</v>
      </c>
      <c r="AY62">
        <f>IF(BL62="Difficult",1+(MAX(AY$1:AY61)),"")</f>
      </c>
      <c r="AZ62">
        <f>IF(BL62="Simple",1+(MAX(AZ$1:AZ61)),"")</f>
        <v>30</v>
      </c>
      <c r="BA62" s="14">
        <f t="shared" si="25"/>
        <v>0</v>
      </c>
      <c r="BB62" s="14">
        <f t="shared" si="26"/>
        <v>30</v>
      </c>
      <c r="BC62" s="14">
        <v>2</v>
      </c>
      <c r="BD62">
        <f t="shared" si="27"/>
        <v>10.74908215198006</v>
      </c>
      <c r="BE62">
        <f t="shared" si="28"/>
      </c>
      <c r="BF62" s="35">
        <f t="shared" si="29"/>
        <v>10</v>
      </c>
      <c r="BG62" s="37">
        <f t="shared" si="30"/>
      </c>
      <c r="BH62">
        <f t="shared" si="31"/>
        <v>1</v>
      </c>
      <c r="BI62">
        <f t="shared" si="32"/>
        <v>8.5</v>
      </c>
      <c r="BJ62" s="37">
        <f t="shared" si="33"/>
        <v>9.208211561413481</v>
      </c>
      <c r="BK62" s="37">
        <f t="shared" si="34"/>
        <v>2.346567974824375</v>
      </c>
      <c r="BL62" t="str">
        <f t="shared" si="35"/>
        <v>Simple</v>
      </c>
      <c r="BM62" t="str">
        <f t="shared" si="36"/>
        <v>Self</v>
      </c>
      <c r="BN62">
        <f t="shared" si="39"/>
        <v>-0.5566506979063689</v>
      </c>
      <c r="BO62">
        <f t="shared" si="40"/>
        <v>0.5570015506371301</v>
      </c>
      <c r="BP62">
        <f t="shared" si="41"/>
        <v>1.7838953668686017</v>
      </c>
      <c r="BQ62">
        <f t="shared" si="42"/>
        <v>0.06734572751544271</v>
      </c>
      <c r="BR62">
        <f t="shared" si="43"/>
        <v>0.4628979867787014</v>
      </c>
    </row>
    <row r="63" spans="1:70" ht="12.75">
      <c r="A63" s="16" t="s">
        <v>52</v>
      </c>
      <c r="B63" s="23">
        <v>162</v>
      </c>
      <c r="C63" s="21">
        <v>10</v>
      </c>
      <c r="D63" s="15">
        <v>19</v>
      </c>
      <c r="E63" s="9">
        <v>1</v>
      </c>
      <c r="F63">
        <f t="shared" si="0"/>
        <v>0</v>
      </c>
      <c r="G63" s="9">
        <v>0</v>
      </c>
      <c r="H63">
        <v>1</v>
      </c>
      <c r="I63" s="15">
        <v>10</v>
      </c>
      <c r="J63" s="9">
        <v>20</v>
      </c>
      <c r="K63" s="15">
        <v>3</v>
      </c>
      <c r="L63" s="11">
        <f t="shared" si="1"/>
        <v>0</v>
      </c>
      <c r="M63" s="10">
        <v>50</v>
      </c>
      <c r="N63" s="9">
        <v>6</v>
      </c>
      <c r="O63" s="9">
        <v>10</v>
      </c>
      <c r="P63" s="9">
        <v>90</v>
      </c>
      <c r="Q63" s="17">
        <v>8</v>
      </c>
      <c r="R63" s="17">
        <v>10</v>
      </c>
      <c r="S63" s="22">
        <f>R63-Q63</f>
        <v>2</v>
      </c>
      <c r="T63" s="25">
        <v>10</v>
      </c>
      <c r="U63" s="9">
        <v>90</v>
      </c>
      <c r="V63" s="17">
        <v>8</v>
      </c>
      <c r="W63" s="17">
        <v>10</v>
      </c>
      <c r="X63" s="22">
        <f t="shared" si="3"/>
        <v>2</v>
      </c>
      <c r="Y63" s="9">
        <v>9</v>
      </c>
      <c r="Z63">
        <f t="shared" si="37"/>
        <v>0</v>
      </c>
      <c r="AA63">
        <f t="shared" si="38"/>
        <v>0</v>
      </c>
      <c r="AB63" s="9"/>
      <c r="AC63">
        <f t="shared" si="4"/>
        <v>10</v>
      </c>
      <c r="AD63">
        <f t="shared" si="5"/>
        <v>0</v>
      </c>
      <c r="AE63">
        <f t="shared" si="6"/>
        <v>1</v>
      </c>
      <c r="AF63">
        <f t="shared" si="7"/>
        <v>1</v>
      </c>
      <c r="AG63">
        <f t="shared" si="8"/>
        <v>1</v>
      </c>
      <c r="AI63" t="str">
        <f t="shared" si="9"/>
        <v>Simple</v>
      </c>
      <c r="AJ63">
        <f t="shared" si="10"/>
        <v>7.718946000000001</v>
      </c>
      <c r="AK63" s="35">
        <f t="shared" si="11"/>
        <v>10.81930860372819</v>
      </c>
      <c r="AL63">
        <f t="shared" si="12"/>
        <v>0</v>
      </c>
      <c r="AM63">
        <f t="shared" si="13"/>
        <v>0.839</v>
      </c>
      <c r="AN63">
        <f t="shared" si="14"/>
        <v>0.051000000000000045</v>
      </c>
      <c r="AO63">
        <f t="shared" si="15"/>
        <v>0.849</v>
      </c>
      <c r="AP63" s="12" t="str">
        <f t="shared" si="16"/>
        <v>Lose</v>
      </c>
      <c r="AQ63" s="35">
        <f t="shared" si="17"/>
        <v>-0.10388580280047321</v>
      </c>
      <c r="AR63" s="35">
        <f t="shared" si="18"/>
        <v>-0.09363526899750774</v>
      </c>
      <c r="AS63">
        <f ca="1" t="shared" si="19"/>
        <v>55</v>
      </c>
      <c r="AT63" s="35">
        <f t="shared" si="20"/>
        <v>10.829559137531156</v>
      </c>
      <c r="AU63" s="35">
        <f t="shared" si="21"/>
        <v>10.829559137531156</v>
      </c>
      <c r="AV63">
        <f ca="1" t="shared" si="22"/>
        <v>26</v>
      </c>
      <c r="AW63" s="35">
        <f t="shared" si="23"/>
        <v>10.923194406528664</v>
      </c>
      <c r="AX63">
        <f t="shared" si="24"/>
        <v>0.915</v>
      </c>
      <c r="AY63">
        <f>IF(BL63="Difficult",1+(MAX(AY$1:AY62)),"")</f>
      </c>
      <c r="AZ63">
        <f>IF(BL63="Simple",1+(MAX(AZ$1:AZ62)),"")</f>
        <v>31</v>
      </c>
      <c r="BA63" s="14">
        <f t="shared" si="25"/>
        <v>0</v>
      </c>
      <c r="BB63" s="14">
        <f t="shared" si="26"/>
        <v>31</v>
      </c>
      <c r="BC63" s="14">
        <v>2</v>
      </c>
      <c r="BD63">
        <f t="shared" si="27"/>
        <v>10.81930860372819</v>
      </c>
      <c r="BE63">
        <f t="shared" si="28"/>
      </c>
      <c r="BF63" s="35">
        <f t="shared" si="29"/>
        <v>10</v>
      </c>
      <c r="BG63" s="37">
        <f t="shared" si="30"/>
      </c>
      <c r="BH63">
        <f t="shared" si="31"/>
        <v>0</v>
      </c>
      <c r="BI63">
        <f t="shared" si="32"/>
        <v>10</v>
      </c>
      <c r="BJ63" s="37">
        <f t="shared" si="33"/>
        <v>9.208211561413481</v>
      </c>
      <c r="BK63" s="37">
        <f t="shared" si="34"/>
        <v>2.346567974824375</v>
      </c>
      <c r="BL63" t="str">
        <f t="shared" si="35"/>
        <v>Simple</v>
      </c>
      <c r="BM63" t="str">
        <f t="shared" si="36"/>
        <v>Det</v>
      </c>
      <c r="BN63">
        <f t="shared" si="39"/>
        <v>1.2621637055131736</v>
      </c>
      <c r="BO63">
        <f t="shared" si="40"/>
        <v>0.13055986999694705</v>
      </c>
      <c r="BP63">
        <f t="shared" si="41"/>
        <v>1.7838953668686017</v>
      </c>
      <c r="BQ63">
        <f t="shared" si="42"/>
        <v>2.161453750988329</v>
      </c>
      <c r="BR63">
        <f t="shared" si="43"/>
        <v>1.3345181733417628</v>
      </c>
    </row>
    <row r="64" spans="1:70" ht="12.75">
      <c r="A64" s="16" t="s">
        <v>52</v>
      </c>
      <c r="B64" s="23">
        <v>163</v>
      </c>
      <c r="C64" s="21">
        <v>3</v>
      </c>
      <c r="E64" s="9">
        <v>0</v>
      </c>
      <c r="F64">
        <f t="shared" si="0"/>
        <v>0</v>
      </c>
      <c r="G64" s="9">
        <v>1</v>
      </c>
      <c r="H64">
        <v>3</v>
      </c>
      <c r="I64" s="15">
        <v>0</v>
      </c>
      <c r="K64" s="15">
        <v>0</v>
      </c>
      <c r="L64" s="11">
        <f t="shared" si="1"/>
        <v>3</v>
      </c>
      <c r="M64" s="10">
        <v>25</v>
      </c>
      <c r="N64" s="9">
        <v>5</v>
      </c>
      <c r="O64" s="9">
        <v>3</v>
      </c>
      <c r="P64" s="9">
        <v>70</v>
      </c>
      <c r="Q64" s="9">
        <v>0</v>
      </c>
      <c r="R64" s="9">
        <v>9</v>
      </c>
      <c r="S64" s="22">
        <f aca="true" t="shared" si="44" ref="S64:S79">R64-Q64</f>
        <v>9</v>
      </c>
      <c r="T64" s="25">
        <v>3</v>
      </c>
      <c r="U64" s="9">
        <v>70</v>
      </c>
      <c r="V64" s="9">
        <v>0</v>
      </c>
      <c r="W64" s="9">
        <v>9</v>
      </c>
      <c r="X64" s="22">
        <f>W64-V64</f>
        <v>9</v>
      </c>
      <c r="Y64" s="9">
        <v>3</v>
      </c>
      <c r="Z64">
        <f t="shared" si="37"/>
        <v>0</v>
      </c>
      <c r="AA64">
        <f t="shared" si="38"/>
        <v>0</v>
      </c>
      <c r="AB64" s="9"/>
      <c r="AC64">
        <f t="shared" si="4"/>
        <v>3</v>
      </c>
      <c r="AD64">
        <f t="shared" si="5"/>
        <v>0</v>
      </c>
      <c r="AE64">
        <f t="shared" si="6"/>
        <v>0</v>
      </c>
      <c r="AF64">
        <f t="shared" si="7"/>
        <v>0</v>
      </c>
      <c r="AG64">
        <f t="shared" si="8"/>
        <v>0</v>
      </c>
      <c r="AI64" t="str">
        <f t="shared" si="9"/>
        <v>Simple</v>
      </c>
      <c r="AJ64">
        <f t="shared" si="10"/>
        <v>12.281054</v>
      </c>
      <c r="AK64" s="35">
        <f t="shared" si="11"/>
        <v>0</v>
      </c>
      <c r="AL64">
        <f t="shared" si="12"/>
        <v>3</v>
      </c>
      <c r="AM64">
        <f t="shared" si="13"/>
        <v>0</v>
      </c>
      <c r="AN64">
        <f t="shared" si="14"/>
        <v>0.6629999999999999</v>
      </c>
      <c r="AO64">
        <f t="shared" si="15"/>
        <v>0.037</v>
      </c>
      <c r="AP64" s="12" t="str">
        <f t="shared" si="16"/>
        <v>Lose</v>
      </c>
      <c r="AQ64" s="35">
        <f t="shared" si="17"/>
        <v>-3.9934208582767936</v>
      </c>
      <c r="AR64" s="35">
        <f t="shared" si="18"/>
        <v>-3.2738831618177096</v>
      </c>
      <c r="AS64">
        <f ca="1" t="shared" si="19"/>
        <v>84</v>
      </c>
      <c r="AT64" s="35">
        <f t="shared" si="20"/>
        <v>0.719537696459084</v>
      </c>
      <c r="AU64" s="35">
        <f t="shared" si="21"/>
        <v>0.719537696459084</v>
      </c>
      <c r="AV64">
        <f ca="1" t="shared" si="22"/>
        <v>62</v>
      </c>
      <c r="AW64" s="35">
        <f t="shared" si="23"/>
        <v>3.9934208582767936</v>
      </c>
      <c r="AX64">
        <f t="shared" si="24"/>
        <v>0.925</v>
      </c>
      <c r="AY64">
        <f>IF(BL64="Difficult",1+(MAX(AY$1:AY63)),"")</f>
        <v>32</v>
      </c>
      <c r="AZ64">
        <f>IF(BL64="Simple",1+(MAX(AZ$1:AZ63)),"")</f>
      </c>
      <c r="BA64" s="14">
        <f t="shared" si="25"/>
        <v>1</v>
      </c>
      <c r="BB64" s="14">
        <f t="shared" si="26"/>
        <v>32</v>
      </c>
      <c r="BC64" s="14">
        <v>2</v>
      </c>
      <c r="BD64">
        <f t="shared" si="27"/>
      </c>
      <c r="BE64">
        <f t="shared" si="28"/>
        <v>0</v>
      </c>
      <c r="BF64" s="35">
        <f t="shared" si="29"/>
      </c>
      <c r="BG64" s="37">
        <f t="shared" si="30"/>
        <v>0</v>
      </c>
      <c r="BH64">
        <f t="shared" si="31"/>
        <v>0</v>
      </c>
      <c r="BI64">
        <f t="shared" si="32"/>
        <v>3</v>
      </c>
      <c r="BJ64" s="37">
        <f t="shared" si="33"/>
        <v>9.208211561413481</v>
      </c>
      <c r="BK64" s="37">
        <f t="shared" si="34"/>
        <v>2.346567974824375</v>
      </c>
      <c r="BL64" t="str">
        <f t="shared" si="35"/>
        <v>Difficult</v>
      </c>
      <c r="BM64" t="str">
        <f t="shared" si="36"/>
        <v>Indet</v>
      </c>
      <c r="BN64">
        <f t="shared" si="39"/>
        <v>-1.4660578996161402</v>
      </c>
      <c r="BO64">
        <f t="shared" si="40"/>
        <v>-0.9355443316035106</v>
      </c>
      <c r="BP64">
        <f t="shared" si="41"/>
        <v>0.8386970754680739</v>
      </c>
      <c r="BQ64">
        <f t="shared" si="42"/>
        <v>1.1143997392518858</v>
      </c>
      <c r="BR64">
        <f t="shared" si="43"/>
        <v>-0.11212635412492283</v>
      </c>
    </row>
    <row r="65" spans="1:70" ht="12.75">
      <c r="A65" s="16" t="s">
        <v>52</v>
      </c>
      <c r="B65" s="23">
        <v>164</v>
      </c>
      <c r="C65" s="21">
        <v>17</v>
      </c>
      <c r="D65" s="10">
        <v>27</v>
      </c>
      <c r="E65" s="9">
        <v>0</v>
      </c>
      <c r="F65">
        <f t="shared" si="0"/>
        <v>0</v>
      </c>
      <c r="G65" s="9">
        <v>1</v>
      </c>
      <c r="H65">
        <v>3</v>
      </c>
      <c r="I65" s="15">
        <v>1</v>
      </c>
      <c r="K65" s="15">
        <v>2</v>
      </c>
      <c r="L65" s="11">
        <f t="shared" si="1"/>
        <v>5</v>
      </c>
      <c r="M65" s="10">
        <v>50</v>
      </c>
      <c r="N65" s="9">
        <v>4</v>
      </c>
      <c r="O65" s="9">
        <v>3</v>
      </c>
      <c r="P65" s="9">
        <v>50</v>
      </c>
      <c r="Q65" s="9">
        <v>1</v>
      </c>
      <c r="R65" s="9">
        <v>6</v>
      </c>
      <c r="S65" s="22">
        <f t="shared" si="44"/>
        <v>5</v>
      </c>
      <c r="T65" s="25">
        <v>3</v>
      </c>
      <c r="U65" s="9">
        <v>50</v>
      </c>
      <c r="V65" s="9">
        <v>1</v>
      </c>
      <c r="W65" s="9">
        <v>6</v>
      </c>
      <c r="X65" s="22">
        <f t="shared" si="3"/>
        <v>5</v>
      </c>
      <c r="Y65" s="9">
        <v>3</v>
      </c>
      <c r="Z65">
        <f t="shared" si="37"/>
        <v>0</v>
      </c>
      <c r="AA65">
        <f t="shared" si="38"/>
        <v>0</v>
      </c>
      <c r="AB65" s="9"/>
      <c r="AC65">
        <f t="shared" si="4"/>
        <v>3</v>
      </c>
      <c r="AD65">
        <f t="shared" si="5"/>
        <v>0</v>
      </c>
      <c r="AE65">
        <f t="shared" si="6"/>
        <v>0</v>
      </c>
      <c r="AF65">
        <f t="shared" si="7"/>
        <v>0</v>
      </c>
      <c r="AG65">
        <f t="shared" si="8"/>
        <v>0</v>
      </c>
      <c r="AH65" s="9">
        <v>27</v>
      </c>
      <c r="AI65" t="str">
        <f t="shared" si="9"/>
        <v>Simple</v>
      </c>
      <c r="AJ65">
        <f t="shared" si="10"/>
        <v>12.281054</v>
      </c>
      <c r="AK65" s="35">
        <f t="shared" si="11"/>
        <v>1</v>
      </c>
      <c r="AL65">
        <f t="shared" si="12"/>
        <v>3</v>
      </c>
      <c r="AM65">
        <f t="shared" si="13"/>
        <v>0.177</v>
      </c>
      <c r="AN65">
        <f t="shared" si="14"/>
        <v>0.36</v>
      </c>
      <c r="AO65">
        <f t="shared" si="15"/>
        <v>0.14</v>
      </c>
      <c r="AP65" s="12" t="str">
        <f t="shared" si="16"/>
        <v>Win</v>
      </c>
      <c r="AQ65" s="35">
        <f t="shared" si="17"/>
        <v>0.26668806388622035</v>
      </c>
      <c r="AR65" s="35">
        <f t="shared" si="18"/>
        <v>0.11965601866675268</v>
      </c>
      <c r="AS65">
        <f ca="1" t="shared" si="19"/>
        <v>43</v>
      </c>
      <c r="AT65" s="35">
        <f t="shared" si="20"/>
        <v>0.8529679547805323</v>
      </c>
      <c r="AU65" s="35">
        <f t="shared" si="21"/>
        <v>0.8529679547805323</v>
      </c>
      <c r="AV65">
        <f ca="1" t="shared" si="22"/>
        <v>100</v>
      </c>
      <c r="AW65" s="35">
        <f t="shared" si="23"/>
        <v>0.7333119361137796</v>
      </c>
      <c r="AX65">
        <f t="shared" si="24"/>
        <v>0.084</v>
      </c>
      <c r="AY65">
        <f>IF(BL65="Difficult",1+(MAX(AY$1:AY64)),"")</f>
        <v>33</v>
      </c>
      <c r="AZ65">
        <f>IF(BL65="Simple",1+(MAX(AZ$1:AZ64)),"")</f>
      </c>
      <c r="BA65" s="14">
        <f t="shared" si="25"/>
        <v>1</v>
      </c>
      <c r="BB65" s="14">
        <f t="shared" si="26"/>
        <v>33</v>
      </c>
      <c r="BC65" s="14">
        <v>2</v>
      </c>
      <c r="BD65">
        <f t="shared" si="27"/>
      </c>
      <c r="BE65">
        <f t="shared" si="28"/>
        <v>1</v>
      </c>
      <c r="BF65" s="35">
        <f t="shared" si="29"/>
      </c>
      <c r="BG65" s="37">
        <f t="shared" si="30"/>
        <v>1</v>
      </c>
      <c r="BH65">
        <f t="shared" si="31"/>
        <v>0</v>
      </c>
      <c r="BI65">
        <f t="shared" si="32"/>
        <v>3</v>
      </c>
      <c r="BJ65" s="37">
        <f t="shared" si="33"/>
        <v>9.208211561413481</v>
      </c>
      <c r="BK65" s="37">
        <f t="shared" si="34"/>
        <v>2.346567974824375</v>
      </c>
      <c r="BL65" t="str">
        <f t="shared" si="35"/>
        <v>Difficult</v>
      </c>
      <c r="BM65" t="str">
        <f t="shared" si="36"/>
        <v>Indet</v>
      </c>
      <c r="BN65">
        <f t="shared" si="39"/>
        <v>0.35275650380340234</v>
      </c>
      <c r="BO65">
        <f t="shared" si="40"/>
        <v>0.13055986999694705</v>
      </c>
      <c r="BP65">
        <f t="shared" si="41"/>
        <v>-0.10650121593245368</v>
      </c>
      <c r="BQ65">
        <f t="shared" si="42"/>
        <v>0.06734572751544271</v>
      </c>
      <c r="BR65">
        <f t="shared" si="43"/>
        <v>0.11104022134583462</v>
      </c>
    </row>
    <row r="66" spans="1:70" ht="12.75">
      <c r="A66" s="16" t="s">
        <v>52</v>
      </c>
      <c r="B66" s="23">
        <v>165</v>
      </c>
      <c r="C66" s="21">
        <v>28</v>
      </c>
      <c r="D66" s="10">
        <v>38</v>
      </c>
      <c r="E66" s="9">
        <v>1</v>
      </c>
      <c r="F66">
        <f aca="true" t="shared" si="45" ref="F66:F129">IF(E66=2,1,0)</f>
        <v>0</v>
      </c>
      <c r="G66" s="9">
        <v>1</v>
      </c>
      <c r="H66">
        <v>3</v>
      </c>
      <c r="I66" s="15">
        <v>1</v>
      </c>
      <c r="J66" s="9">
        <v>50</v>
      </c>
      <c r="K66" s="15">
        <v>1</v>
      </c>
      <c r="L66" s="11">
        <f aca="true" t="shared" si="46" ref="L66:L129">IF(AP66="Win",(K66*2)+(3-K66),(3-K66))</f>
        <v>4</v>
      </c>
      <c r="M66" s="10">
        <v>50</v>
      </c>
      <c r="N66" s="9">
        <v>4</v>
      </c>
      <c r="O66" s="9">
        <v>3</v>
      </c>
      <c r="P66" s="9">
        <v>50</v>
      </c>
      <c r="Q66" s="9">
        <v>0</v>
      </c>
      <c r="R66" s="9">
        <v>4</v>
      </c>
      <c r="S66" s="22">
        <f t="shared" si="44"/>
        <v>4</v>
      </c>
      <c r="T66" s="25">
        <v>2</v>
      </c>
      <c r="U66" s="9">
        <v>50</v>
      </c>
      <c r="V66" s="9">
        <v>0</v>
      </c>
      <c r="W66" s="9">
        <v>3</v>
      </c>
      <c r="X66" s="22">
        <f>W66-V66</f>
        <v>3</v>
      </c>
      <c r="Y66" s="9">
        <v>3</v>
      </c>
      <c r="Z66">
        <f t="shared" si="37"/>
        <v>-1</v>
      </c>
      <c r="AA66">
        <f t="shared" si="38"/>
        <v>1</v>
      </c>
      <c r="AB66" s="9"/>
      <c r="AC66">
        <f aca="true" t="shared" si="47" ref="AC66:AC129">IF(O66*T66=0,"",AVERAGE(O66,T66))</f>
        <v>2.5</v>
      </c>
      <c r="AD66">
        <f aca="true" t="shared" si="48" ref="AD66:AD129">IF(O66*T66=0,"",O66-T66)</f>
        <v>1</v>
      </c>
      <c r="AE66">
        <f aca="true" t="shared" si="49" ref="AE66:AE129">IF(O66*Y66=0,"",O66-Y66)</f>
        <v>0</v>
      </c>
      <c r="AF66">
        <f aca="true" t="shared" si="50" ref="AF66:AF129">IF(T66*Y66=0,"",T66-Y66)</f>
        <v>-1</v>
      </c>
      <c r="AG66">
        <f aca="true" t="shared" si="51" ref="AG66:AG129">IF(AF66="","",IF(G66=0,AF66,-AF66))</f>
        <v>1</v>
      </c>
      <c r="AI66" t="str">
        <f aca="true" t="shared" si="52" ref="AI66:AI129">IF(BL66=1,"Difficult","Simple")</f>
        <v>Simple</v>
      </c>
      <c r="AJ66">
        <f aca="true" t="shared" si="53" ref="AJ66:AJ129">ABS(J66-12.281054)</f>
        <v>37.718946</v>
      </c>
      <c r="AK66" s="35">
        <f aca="true" t="shared" si="54" ref="AK66:AK129">I66+(IF(ISBLANK(J66),0,(1-(AJ66/(MAX(AJ$1:AJ$65536)+1)))))</f>
        <v>1.1170440862468844</v>
      </c>
      <c r="AL66">
        <f aca="true" t="shared" si="55" ref="AL66:AL129">O66-ROUNDDOWN(AU66,0)</f>
        <v>0</v>
      </c>
      <c r="AM66">
        <f aca="true" t="shared" si="56" ref="AM66:AM129">IF(BL66="Simple",PERCENTRANK(BD$1:BD$65536,AK66),PERCENTRANK(BE$1:BE$65536,AK66))</f>
        <v>0.224</v>
      </c>
      <c r="AN66">
        <f aca="true" t="shared" si="57" ref="AN66:AN129">(P66/100)-AO66</f>
        <v>-0.34099999999999997</v>
      </c>
      <c r="AO66">
        <f aca="true" t="shared" si="58" ref="AO66:AO129">IF(BL66="Simple",PERCENTRANK(BD$1:BD$65536,AU66),PERCENTRANK(BE$1:BE$65536,AU66))</f>
        <v>0.841</v>
      </c>
      <c r="AP66" s="12" t="str">
        <f aca="true" t="shared" si="59" ref="AP66:AP129">IF(AT66&gt;AW66,"Win","Lose")</f>
        <v>Win</v>
      </c>
      <c r="AQ66" s="35">
        <f aca="true" t="shared" si="60" ref="AQ66:AQ129">AK66-AW66</f>
        <v>0.11704408624688445</v>
      </c>
      <c r="AR66" s="35">
        <f aca="true" t="shared" si="61" ref="AR66:AR129">AU66-AW66</f>
        <v>2.8193086037281914</v>
      </c>
      <c r="AS66">
        <f aca="true" ca="1" t="shared" si="62" ref="AS66:AS129">IF(BM66="Self",BB66,ROUNDUP(RAND()*(IF(BL66="Simple",MAX(AZ$1:AZ$65536),MAX(AY$1:AY$65536))),0))</f>
        <v>92</v>
      </c>
      <c r="AT66" s="35">
        <f aca="true" t="shared" si="63" ref="AT66:AT129">LOOKUP(AS66,IF(BL66="Simple",AZ$1:AZ$65536,AY$1:AY$65536),AK$1:AK$65536)</f>
        <v>3.8193086037281914</v>
      </c>
      <c r="AU66" s="35">
        <f aca="true" t="shared" si="64" ref="AU66:AU129">AT66</f>
        <v>3.8193086037281914</v>
      </c>
      <c r="AV66">
        <f aca="true" ca="1" t="shared" si="65" ref="AV66:AV129">ROUNDUP(RAND()*(IF(BL66="Simple",MAX(AZ$1:AZ$65536),MAX(AY$1:AY$65536))),0)</f>
        <v>53</v>
      </c>
      <c r="AW66" s="35">
        <f aca="true" t="shared" si="66" ref="AW66:AW129">LOOKUP(AV66,IF(BL66="Simple",AZ$1:AZ$65536,AY$1:AY$65536),AK$1:AK$65536)</f>
        <v>1</v>
      </c>
      <c r="AX66">
        <f aca="true" t="shared" si="67" ref="AX66:AX129">IF(BL66="Simple",PERCENTRANK(BD$1:BD$65536,AW66),PERCENTRANK(BE$1:BE$65536,AW66))</f>
        <v>0.177</v>
      </c>
      <c r="AY66">
        <f>IF(BL66="Difficult",1+(MAX(AY$1:AY65)),"")</f>
        <v>34</v>
      </c>
      <c r="AZ66">
        <f>IF(BL66="Simple",1+(MAX(AZ$1:AZ65)),"")</f>
      </c>
      <c r="BA66" s="14">
        <f aca="true" t="shared" si="68" ref="BA66:BA129">IF(BL66="Difficult",1,0)</f>
        <v>1</v>
      </c>
      <c r="BB66" s="14">
        <f aca="true" t="shared" si="69" ref="BB66:BB129">AVERAGE(AY66:AZ66)</f>
        <v>34</v>
      </c>
      <c r="BC66" s="14">
        <v>2</v>
      </c>
      <c r="BD66">
        <f aca="true" t="shared" si="70" ref="BD66:BD129">IF(BL66="Simple",AK66,"")</f>
      </c>
      <c r="BE66">
        <f aca="true" t="shared" si="71" ref="BE66:BE129">IF(BL66="Difficult",AK66,"")</f>
        <v>1.1170440862468844</v>
      </c>
      <c r="BF66" s="35">
        <f aca="true" t="shared" si="72" ref="BF66:BF129">IF(BL66="Simple",I66,"")</f>
      </c>
      <c r="BG66" s="37">
        <f aca="true" t="shared" si="73" ref="BG66:BG129">IF(BL66="Difficult",I66,"")</f>
        <v>1</v>
      </c>
      <c r="BH66">
        <f aca="true" t="shared" si="74" ref="BH66:BH129">O66-T66</f>
        <v>1</v>
      </c>
      <c r="BI66">
        <f aca="true" t="shared" si="75" ref="BI66:BI129">AVERAGE(O66,T66)</f>
        <v>2.5</v>
      </c>
      <c r="BJ66" s="37">
        <f aca="true" t="shared" si="76" ref="BJ66:BJ129">AVERAGE(BD$1:BD$65536)</f>
        <v>9.208211561413481</v>
      </c>
      <c r="BK66" s="37">
        <f aca="true" t="shared" si="77" ref="BK66:BK129">AVERAGE(BE$1:BE$65536)</f>
        <v>2.346567974824375</v>
      </c>
      <c r="BL66" t="str">
        <f aca="true" t="shared" si="78" ref="BL66:BL129">IF(G66=1,"Difficult","Simple")</f>
        <v>Difficult</v>
      </c>
      <c r="BM66" t="str">
        <f aca="true" t="shared" si="79" ref="BM66:BM129">IF(E66=0,"Indet",IF(E66=1,"Det","Self"))</f>
        <v>Det</v>
      </c>
      <c r="BN66">
        <f t="shared" si="39"/>
        <v>-0.5566506979063689</v>
      </c>
      <c r="BO66">
        <f t="shared" si="40"/>
        <v>0.13055986999694705</v>
      </c>
      <c r="BP66">
        <f t="shared" si="41"/>
        <v>-0.10650121593245368</v>
      </c>
      <c r="BQ66">
        <f t="shared" si="42"/>
        <v>0.06734572751544271</v>
      </c>
      <c r="BR66">
        <f t="shared" si="43"/>
        <v>-0.1163115790816082</v>
      </c>
    </row>
    <row r="67" spans="1:70" ht="12.75">
      <c r="A67" s="16" t="s">
        <v>52</v>
      </c>
      <c r="B67" s="23">
        <v>166</v>
      </c>
      <c r="C67" s="21">
        <v>36</v>
      </c>
      <c r="D67" s="10">
        <v>39</v>
      </c>
      <c r="E67" s="9">
        <v>1</v>
      </c>
      <c r="F67">
        <f t="shared" si="45"/>
        <v>0</v>
      </c>
      <c r="G67" s="9">
        <v>1</v>
      </c>
      <c r="H67">
        <v>3</v>
      </c>
      <c r="I67" s="15">
        <v>2</v>
      </c>
      <c r="J67" s="9">
        <v>5</v>
      </c>
      <c r="K67" s="15">
        <v>1</v>
      </c>
      <c r="L67" s="11">
        <f t="shared" si="46"/>
        <v>4</v>
      </c>
      <c r="M67" s="10">
        <v>75</v>
      </c>
      <c r="N67" s="9">
        <v>4</v>
      </c>
      <c r="O67" s="9">
        <v>5</v>
      </c>
      <c r="P67" s="9">
        <v>50</v>
      </c>
      <c r="Q67" s="9">
        <v>3</v>
      </c>
      <c r="R67" s="9">
        <v>7</v>
      </c>
      <c r="S67" s="22">
        <f t="shared" si="44"/>
        <v>4</v>
      </c>
      <c r="T67" s="25">
        <v>5</v>
      </c>
      <c r="U67" s="9">
        <v>40</v>
      </c>
      <c r="V67" s="9">
        <v>2</v>
      </c>
      <c r="W67" s="9">
        <v>8</v>
      </c>
      <c r="X67" s="22">
        <f aca="true" t="shared" si="80" ref="X67:X129">IF(V67*W67=0,"",W67-V67)</f>
        <v>6</v>
      </c>
      <c r="Y67" s="9">
        <v>4</v>
      </c>
      <c r="Z67">
        <f aca="true" t="shared" si="81" ref="Z67:Z130">IF(ISNUMBER(X67),X67-S67,"")</f>
        <v>2</v>
      </c>
      <c r="AA67">
        <f aca="true" t="shared" si="82" ref="AA67:AA130">IF(ISNUMBER(X67),S67-X67,"")</f>
        <v>-2</v>
      </c>
      <c r="AB67" s="9"/>
      <c r="AC67">
        <f t="shared" si="47"/>
        <v>5</v>
      </c>
      <c r="AD67">
        <f t="shared" si="48"/>
        <v>0</v>
      </c>
      <c r="AE67">
        <f t="shared" si="49"/>
        <v>1</v>
      </c>
      <c r="AF67">
        <f t="shared" si="50"/>
        <v>1</v>
      </c>
      <c r="AG67">
        <f t="shared" si="51"/>
        <v>-1</v>
      </c>
      <c r="AI67" t="str">
        <f t="shared" si="52"/>
        <v>Simple</v>
      </c>
      <c r="AJ67">
        <f t="shared" si="53"/>
        <v>7.281053999999999</v>
      </c>
      <c r="AK67" s="35">
        <f t="shared" si="54"/>
        <v>2.8295591375311555</v>
      </c>
      <c r="AL67">
        <f t="shared" si="55"/>
        <v>2</v>
      </c>
      <c r="AM67">
        <f t="shared" si="56"/>
        <v>0.644</v>
      </c>
      <c r="AN67">
        <f t="shared" si="57"/>
        <v>-0.266</v>
      </c>
      <c r="AO67">
        <f t="shared" si="58"/>
        <v>0.766</v>
      </c>
      <c r="AP67" s="12" t="str">
        <f t="shared" si="59"/>
        <v>Win</v>
      </c>
      <c r="AQ67" s="35">
        <f t="shared" si="60"/>
        <v>0.08047698555109495</v>
      </c>
      <c r="AR67" s="35">
        <f t="shared" si="61"/>
        <v>0.25091784801993944</v>
      </c>
      <c r="AS67">
        <f ca="1" t="shared" si="62"/>
        <v>44</v>
      </c>
      <c r="AT67" s="35">
        <f t="shared" si="63"/>
        <v>3</v>
      </c>
      <c r="AU67" s="35">
        <f t="shared" si="64"/>
        <v>3</v>
      </c>
      <c r="AV67">
        <f ca="1" t="shared" si="65"/>
        <v>78</v>
      </c>
      <c r="AW67" s="35">
        <f t="shared" si="66"/>
        <v>2.7490821519800606</v>
      </c>
      <c r="AX67">
        <f t="shared" si="67"/>
        <v>0.588</v>
      </c>
      <c r="AY67">
        <f>IF(BL67="Difficult",1+(MAX(AY$1:AY66)),"")</f>
        <v>35</v>
      </c>
      <c r="AZ67">
        <f>IF(BL67="Simple",1+(MAX(AZ$1:AZ66)),"")</f>
      </c>
      <c r="BA67" s="14">
        <f t="shared" si="68"/>
        <v>1</v>
      </c>
      <c r="BB67" s="14">
        <f t="shared" si="69"/>
        <v>35</v>
      </c>
      <c r="BC67" s="14">
        <v>2</v>
      </c>
      <c r="BD67">
        <f t="shared" si="70"/>
      </c>
      <c r="BE67">
        <f t="shared" si="71"/>
        <v>2.8295591375311555</v>
      </c>
      <c r="BF67" s="35">
        <f t="shared" si="72"/>
      </c>
      <c r="BG67" s="37">
        <f t="shared" si="73"/>
        <v>2</v>
      </c>
      <c r="BH67">
        <f t="shared" si="74"/>
        <v>0</v>
      </c>
      <c r="BI67">
        <f t="shared" si="75"/>
        <v>5</v>
      </c>
      <c r="BJ67" s="37">
        <f t="shared" si="76"/>
        <v>9.208211561413481</v>
      </c>
      <c r="BK67" s="37">
        <f t="shared" si="77"/>
        <v>2.346567974824375</v>
      </c>
      <c r="BL67" t="str">
        <f t="shared" si="78"/>
        <v>Difficult</v>
      </c>
      <c r="BM67" t="str">
        <f t="shared" si="79"/>
        <v>Det</v>
      </c>
      <c r="BN67">
        <f aca="true" t="shared" si="83" ref="BN67:BN130">IF(ISNUMBER(K67),(K67-AVERAGE(K$1:K$65536))/STDEV(K$1:K$65536),"")</f>
        <v>-0.5566506979063689</v>
      </c>
      <c r="BO67">
        <f aca="true" t="shared" si="84" ref="BO67:BO130">IF(ISNUMBER(M67),(M67-AVERAGE(M$1:M$65536))/STDEV(M$1:M$65536),"")</f>
        <v>1.1966640715974046</v>
      </c>
      <c r="BP67">
        <f aca="true" t="shared" si="85" ref="BP67:BP130">IF(ISNUMBER(N67),(N67-AVERAGE(N$1:N$65536))/STDEV(N$1:N$65536),"")</f>
        <v>-0.10650121593245368</v>
      </c>
      <c r="BQ67">
        <f aca="true" t="shared" si="86" ref="BQ67:BQ130">IF(ISNUMBER(P67),(P67-AVERAGE(P$1:P$65536))/STDEV(P$1:P$65536),"")</f>
        <v>0.06734572751544271</v>
      </c>
      <c r="BR67">
        <f aca="true" t="shared" si="87" ref="BR67:BR130">AVERAGE(BN67:BQ67)</f>
        <v>0.15021447131850618</v>
      </c>
    </row>
    <row r="68" spans="1:70" ht="12.75">
      <c r="A68" s="16" t="s">
        <v>52</v>
      </c>
      <c r="B68" s="23">
        <v>167</v>
      </c>
      <c r="C68" s="21">
        <v>8</v>
      </c>
      <c r="D68" s="10">
        <v>9</v>
      </c>
      <c r="E68" s="9">
        <v>0</v>
      </c>
      <c r="F68">
        <f t="shared" si="45"/>
        <v>0</v>
      </c>
      <c r="G68" s="9">
        <v>0</v>
      </c>
      <c r="H68">
        <v>1</v>
      </c>
      <c r="I68" s="15">
        <v>6</v>
      </c>
      <c r="J68" s="9">
        <v>1.2</v>
      </c>
      <c r="K68" s="15">
        <v>2.1</v>
      </c>
      <c r="L68" s="11">
        <f t="shared" si="46"/>
        <v>0.8999999999999999</v>
      </c>
      <c r="M68" s="10">
        <v>55</v>
      </c>
      <c r="N68" s="9">
        <v>4</v>
      </c>
      <c r="O68" s="9">
        <v>4</v>
      </c>
      <c r="P68" s="9">
        <v>50</v>
      </c>
      <c r="Q68" s="17">
        <v>1</v>
      </c>
      <c r="R68" s="17">
        <v>9</v>
      </c>
      <c r="S68" s="22">
        <f t="shared" si="44"/>
        <v>8</v>
      </c>
      <c r="T68" s="25">
        <v>4</v>
      </c>
      <c r="U68" s="9">
        <v>40</v>
      </c>
      <c r="V68" s="17">
        <v>1</v>
      </c>
      <c r="W68" s="17">
        <v>9</v>
      </c>
      <c r="X68" s="22">
        <f t="shared" si="80"/>
        <v>8</v>
      </c>
      <c r="Y68" s="9">
        <v>5</v>
      </c>
      <c r="Z68">
        <f t="shared" si="81"/>
        <v>0</v>
      </c>
      <c r="AA68">
        <f t="shared" si="82"/>
        <v>0</v>
      </c>
      <c r="AB68" s="9"/>
      <c r="AC68">
        <f t="shared" si="47"/>
        <v>4</v>
      </c>
      <c r="AD68">
        <f t="shared" si="48"/>
        <v>0</v>
      </c>
      <c r="AE68">
        <f t="shared" si="49"/>
        <v>-1</v>
      </c>
      <c r="AF68">
        <f t="shared" si="50"/>
        <v>-1</v>
      </c>
      <c r="AG68">
        <f t="shared" si="51"/>
        <v>-1</v>
      </c>
      <c r="AH68" s="9">
        <v>9</v>
      </c>
      <c r="AI68" t="str">
        <f t="shared" si="52"/>
        <v>Simple</v>
      </c>
      <c r="AJ68">
        <f t="shared" si="53"/>
        <v>11.081054</v>
      </c>
      <c r="AK68" s="35">
        <f t="shared" si="54"/>
        <v>6.740605631983524</v>
      </c>
      <c r="AL68">
        <f t="shared" si="55"/>
        <v>-4</v>
      </c>
      <c r="AM68">
        <f t="shared" si="56"/>
        <v>0.056</v>
      </c>
      <c r="AN68">
        <f t="shared" si="57"/>
        <v>0.20800000000000002</v>
      </c>
      <c r="AO68">
        <f t="shared" si="58"/>
        <v>0.292</v>
      </c>
      <c r="AP68" s="12" t="str">
        <f t="shared" si="59"/>
        <v>Lose</v>
      </c>
      <c r="AQ68" s="35">
        <f t="shared" si="60"/>
        <v>-3.983613827925435</v>
      </c>
      <c r="AR68" s="35">
        <f t="shared" si="61"/>
        <v>-1.9882955913753104</v>
      </c>
      <c r="AS68">
        <f ca="1" t="shared" si="62"/>
        <v>78</v>
      </c>
      <c r="AT68" s="35">
        <f t="shared" si="63"/>
        <v>8.735923868533648</v>
      </c>
      <c r="AU68" s="35">
        <f t="shared" si="64"/>
        <v>8.735923868533648</v>
      </c>
      <c r="AV68">
        <f ca="1" t="shared" si="65"/>
        <v>100</v>
      </c>
      <c r="AW68" s="35">
        <f t="shared" si="66"/>
        <v>10.724219459908959</v>
      </c>
      <c r="AX68">
        <f t="shared" si="67"/>
        <v>0.783</v>
      </c>
      <c r="AY68">
        <f>IF(BL68="Difficult",1+(MAX(AY$1:AY67)),"")</f>
      </c>
      <c r="AZ68">
        <f>IF(BL68="Simple",1+(MAX(AZ$1:AZ67)),"")</f>
        <v>32</v>
      </c>
      <c r="BA68" s="14">
        <f t="shared" si="68"/>
        <v>0</v>
      </c>
      <c r="BB68" s="14">
        <f t="shared" si="69"/>
        <v>32</v>
      </c>
      <c r="BC68" s="14">
        <v>2</v>
      </c>
      <c r="BD68">
        <f t="shared" si="70"/>
        <v>6.740605631983524</v>
      </c>
      <c r="BE68">
        <f t="shared" si="71"/>
      </c>
      <c r="BF68" s="35">
        <f t="shared" si="72"/>
        <v>6</v>
      </c>
      <c r="BG68" s="37">
        <f t="shared" si="73"/>
      </c>
      <c r="BH68">
        <f t="shared" si="74"/>
        <v>0</v>
      </c>
      <c r="BI68">
        <f t="shared" si="75"/>
        <v>4</v>
      </c>
      <c r="BJ68" s="37">
        <f t="shared" si="76"/>
        <v>9.208211561413481</v>
      </c>
      <c r="BK68" s="37">
        <f t="shared" si="77"/>
        <v>2.346567974824375</v>
      </c>
      <c r="BL68" t="str">
        <f t="shared" si="78"/>
        <v>Simple</v>
      </c>
      <c r="BM68" t="str">
        <f t="shared" si="79"/>
        <v>Indet</v>
      </c>
      <c r="BN68">
        <f t="shared" si="83"/>
        <v>0.44369722397437955</v>
      </c>
      <c r="BO68">
        <f t="shared" si="84"/>
        <v>0.34378071031703855</v>
      </c>
      <c r="BP68">
        <f t="shared" si="85"/>
        <v>-0.10650121593245368</v>
      </c>
      <c r="BQ68">
        <f t="shared" si="86"/>
        <v>0.06734572751544271</v>
      </c>
      <c r="BR68">
        <f t="shared" si="87"/>
        <v>0.18708061146860178</v>
      </c>
    </row>
    <row r="69" spans="1:70" ht="12.75">
      <c r="A69" s="16" t="s">
        <v>52</v>
      </c>
      <c r="B69" s="23">
        <v>168</v>
      </c>
      <c r="C69" s="21">
        <v>13</v>
      </c>
      <c r="D69" s="10">
        <v>13</v>
      </c>
      <c r="E69" s="9">
        <v>2</v>
      </c>
      <c r="F69">
        <f t="shared" si="45"/>
        <v>1</v>
      </c>
      <c r="G69" s="9">
        <v>1</v>
      </c>
      <c r="H69">
        <v>4</v>
      </c>
      <c r="I69" s="15">
        <v>3</v>
      </c>
      <c r="J69" s="9">
        <v>5</v>
      </c>
      <c r="K69" s="15">
        <v>3</v>
      </c>
      <c r="L69" s="11">
        <f t="shared" si="46"/>
        <v>6</v>
      </c>
      <c r="M69" s="10">
        <v>25</v>
      </c>
      <c r="N69" s="9">
        <v>2</v>
      </c>
      <c r="O69" s="9">
        <v>4</v>
      </c>
      <c r="P69" s="9">
        <v>40</v>
      </c>
      <c r="Q69" s="9">
        <v>1</v>
      </c>
      <c r="R69" s="9">
        <v>4</v>
      </c>
      <c r="S69" s="22">
        <f t="shared" si="44"/>
        <v>3</v>
      </c>
      <c r="T69" s="25">
        <v>5</v>
      </c>
      <c r="U69" s="9">
        <v>50</v>
      </c>
      <c r="V69" s="9">
        <v>3</v>
      </c>
      <c r="W69" s="9">
        <v>7</v>
      </c>
      <c r="X69" s="22">
        <f t="shared" si="80"/>
        <v>4</v>
      </c>
      <c r="Y69" s="9">
        <v>4</v>
      </c>
      <c r="Z69">
        <f t="shared" si="81"/>
        <v>1</v>
      </c>
      <c r="AA69">
        <f t="shared" si="82"/>
        <v>-1</v>
      </c>
      <c r="AB69" s="9"/>
      <c r="AC69">
        <f t="shared" si="47"/>
        <v>4.5</v>
      </c>
      <c r="AD69">
        <f t="shared" si="48"/>
        <v>-1</v>
      </c>
      <c r="AE69">
        <f t="shared" si="49"/>
        <v>0</v>
      </c>
      <c r="AF69">
        <f t="shared" si="50"/>
        <v>1</v>
      </c>
      <c r="AG69">
        <f t="shared" si="51"/>
        <v>-1</v>
      </c>
      <c r="AI69" t="str">
        <f t="shared" si="52"/>
        <v>Simple</v>
      </c>
      <c r="AJ69">
        <f t="shared" si="53"/>
        <v>7.281053999999999</v>
      </c>
      <c r="AK69" s="35">
        <f t="shared" si="54"/>
        <v>3.8295591375311555</v>
      </c>
      <c r="AL69">
        <f t="shared" si="55"/>
        <v>1</v>
      </c>
      <c r="AM69">
        <f t="shared" si="56"/>
        <v>0.85</v>
      </c>
      <c r="AN69">
        <f t="shared" si="57"/>
        <v>-0.44999999999999996</v>
      </c>
      <c r="AO69">
        <f t="shared" si="58"/>
        <v>0.85</v>
      </c>
      <c r="AP69" s="12" t="str">
        <f t="shared" si="59"/>
        <v>Win</v>
      </c>
      <c r="AQ69" s="35">
        <f t="shared" si="60"/>
        <v>1.0702264517481308</v>
      </c>
      <c r="AR69" s="35">
        <f t="shared" si="61"/>
        <v>1.0702264517481308</v>
      </c>
      <c r="AS69">
        <f ca="1" t="shared" si="62"/>
        <v>36</v>
      </c>
      <c r="AT69" s="35">
        <f t="shared" si="63"/>
        <v>3.8295591375311555</v>
      </c>
      <c r="AU69" s="35">
        <f t="shared" si="64"/>
        <v>3.8295591375311555</v>
      </c>
      <c r="AV69">
        <f ca="1" t="shared" si="65"/>
        <v>81</v>
      </c>
      <c r="AW69" s="35">
        <f t="shared" si="66"/>
        <v>2.7593326857830247</v>
      </c>
      <c r="AX69">
        <f t="shared" si="67"/>
        <v>0.607</v>
      </c>
      <c r="AY69">
        <f>IF(BL69="Difficult",1+(MAX(AY$1:AY68)),"")</f>
        <v>36</v>
      </c>
      <c r="AZ69">
        <f>IF(BL69="Simple",1+(MAX(AZ$1:AZ68)),"")</f>
      </c>
      <c r="BA69" s="14">
        <f t="shared" si="68"/>
        <v>1</v>
      </c>
      <c r="BB69" s="14">
        <f t="shared" si="69"/>
        <v>36</v>
      </c>
      <c r="BC69" s="14">
        <v>2</v>
      </c>
      <c r="BD69">
        <f t="shared" si="70"/>
      </c>
      <c r="BE69">
        <f t="shared" si="71"/>
        <v>3.8295591375311555</v>
      </c>
      <c r="BF69" s="35">
        <f t="shared" si="72"/>
      </c>
      <c r="BG69" s="37">
        <f t="shared" si="73"/>
        <v>3</v>
      </c>
      <c r="BH69">
        <f t="shared" si="74"/>
        <v>-1</v>
      </c>
      <c r="BI69">
        <f t="shared" si="75"/>
        <v>4.5</v>
      </c>
      <c r="BJ69" s="37">
        <f t="shared" si="76"/>
        <v>9.208211561413481</v>
      </c>
      <c r="BK69" s="37">
        <f t="shared" si="77"/>
        <v>2.346567974824375</v>
      </c>
      <c r="BL69" t="str">
        <f t="shared" si="78"/>
        <v>Difficult</v>
      </c>
      <c r="BM69" t="str">
        <f t="shared" si="79"/>
        <v>Self</v>
      </c>
      <c r="BN69">
        <f t="shared" si="83"/>
        <v>1.2621637055131736</v>
      </c>
      <c r="BO69">
        <f t="shared" si="84"/>
        <v>-0.9355443316035106</v>
      </c>
      <c r="BP69">
        <f t="shared" si="85"/>
        <v>-1.996897798733509</v>
      </c>
      <c r="BQ69">
        <f t="shared" si="86"/>
        <v>-0.45618127835277894</v>
      </c>
      <c r="BR69">
        <f t="shared" si="87"/>
        <v>-0.5316149257941563</v>
      </c>
    </row>
    <row r="70" spans="1:70" ht="12.75">
      <c r="A70" s="16" t="s">
        <v>52</v>
      </c>
      <c r="B70" s="23">
        <v>169</v>
      </c>
      <c r="C70" s="21">
        <v>40</v>
      </c>
      <c r="D70" s="10">
        <v>16</v>
      </c>
      <c r="E70" s="9">
        <v>0</v>
      </c>
      <c r="F70">
        <f t="shared" si="45"/>
        <v>0</v>
      </c>
      <c r="G70" s="9">
        <v>1</v>
      </c>
      <c r="H70">
        <v>3</v>
      </c>
      <c r="I70" s="15">
        <v>1</v>
      </c>
      <c r="J70" s="9">
        <v>12</v>
      </c>
      <c r="K70" s="15">
        <v>0</v>
      </c>
      <c r="L70" s="11">
        <f t="shared" si="46"/>
        <v>3</v>
      </c>
      <c r="M70" s="10">
        <v>50</v>
      </c>
      <c r="N70" s="9">
        <v>4</v>
      </c>
      <c r="O70" s="9">
        <v>4</v>
      </c>
      <c r="P70" s="9">
        <v>50</v>
      </c>
      <c r="Q70" s="9">
        <v>0</v>
      </c>
      <c r="R70" s="9">
        <v>11</v>
      </c>
      <c r="S70" s="22">
        <f t="shared" si="44"/>
        <v>11</v>
      </c>
      <c r="T70" s="25">
        <v>4</v>
      </c>
      <c r="U70" s="9">
        <v>50</v>
      </c>
      <c r="V70" s="9">
        <v>0</v>
      </c>
      <c r="W70" s="9">
        <v>11</v>
      </c>
      <c r="X70" s="22">
        <f>W70-V70</f>
        <v>11</v>
      </c>
      <c r="Y70" s="9">
        <v>4</v>
      </c>
      <c r="Z70">
        <f t="shared" si="81"/>
        <v>0</v>
      </c>
      <c r="AA70">
        <f t="shared" si="82"/>
        <v>0</v>
      </c>
      <c r="AB70" s="9"/>
      <c r="AC70">
        <f t="shared" si="47"/>
        <v>4</v>
      </c>
      <c r="AD70">
        <f t="shared" si="48"/>
        <v>0</v>
      </c>
      <c r="AE70">
        <f t="shared" si="49"/>
        <v>0</v>
      </c>
      <c r="AF70">
        <f t="shared" si="50"/>
        <v>0</v>
      </c>
      <c r="AG70">
        <f t="shared" si="51"/>
        <v>0</v>
      </c>
      <c r="AH70" s="9">
        <v>16</v>
      </c>
      <c r="AI70" t="str">
        <f t="shared" si="52"/>
        <v>Simple</v>
      </c>
      <c r="AJ70">
        <f t="shared" si="53"/>
        <v>0.28105399999999925</v>
      </c>
      <c r="AK70" s="35">
        <f t="shared" si="54"/>
        <v>1.9934208582767936</v>
      </c>
      <c r="AL70">
        <f t="shared" si="55"/>
        <v>0</v>
      </c>
      <c r="AM70">
        <f t="shared" si="56"/>
        <v>0.495</v>
      </c>
      <c r="AN70">
        <f t="shared" si="57"/>
        <v>-0.471</v>
      </c>
      <c r="AO70">
        <f t="shared" si="58"/>
        <v>0.971</v>
      </c>
      <c r="AP70" s="12" t="str">
        <f t="shared" si="59"/>
        <v>Win</v>
      </c>
      <c r="AQ70" s="35">
        <f t="shared" si="60"/>
        <v>0.2692013983678341</v>
      </c>
      <c r="AR70" s="35">
        <f t="shared" si="61"/>
        <v>3.1053396776221955</v>
      </c>
      <c r="AS70">
        <f ca="1" t="shared" si="62"/>
        <v>38</v>
      </c>
      <c r="AT70" s="35">
        <f t="shared" si="63"/>
        <v>4.829559137531155</v>
      </c>
      <c r="AU70" s="35">
        <f t="shared" si="64"/>
        <v>4.829559137531155</v>
      </c>
      <c r="AV70">
        <f ca="1" t="shared" si="65"/>
        <v>54</v>
      </c>
      <c r="AW70" s="35">
        <f t="shared" si="66"/>
        <v>1.7242194599089595</v>
      </c>
      <c r="AX70">
        <f t="shared" si="67"/>
        <v>0.28</v>
      </c>
      <c r="AY70">
        <f>IF(BL70="Difficult",1+(MAX(AY$1:AY69)),"")</f>
        <v>37</v>
      </c>
      <c r="AZ70">
        <f>IF(BL70="Simple",1+(MAX(AZ$1:AZ69)),"")</f>
      </c>
      <c r="BA70" s="14">
        <f t="shared" si="68"/>
        <v>1</v>
      </c>
      <c r="BB70" s="14">
        <f t="shared" si="69"/>
        <v>37</v>
      </c>
      <c r="BC70" s="14">
        <v>2</v>
      </c>
      <c r="BD70">
        <f t="shared" si="70"/>
      </c>
      <c r="BE70">
        <f t="shared" si="71"/>
        <v>1.9934208582767936</v>
      </c>
      <c r="BF70" s="35">
        <f t="shared" si="72"/>
      </c>
      <c r="BG70" s="37">
        <f t="shared" si="73"/>
        <v>1</v>
      </c>
      <c r="BH70">
        <f t="shared" si="74"/>
        <v>0</v>
      </c>
      <c r="BI70">
        <f t="shared" si="75"/>
        <v>4</v>
      </c>
      <c r="BJ70" s="37">
        <f t="shared" si="76"/>
        <v>9.208211561413481</v>
      </c>
      <c r="BK70" s="37">
        <f t="shared" si="77"/>
        <v>2.346567974824375</v>
      </c>
      <c r="BL70" t="str">
        <f t="shared" si="78"/>
        <v>Difficult</v>
      </c>
      <c r="BM70" t="str">
        <f t="shared" si="79"/>
        <v>Indet</v>
      </c>
      <c r="BN70">
        <f t="shared" si="83"/>
        <v>-1.4660578996161402</v>
      </c>
      <c r="BO70">
        <f t="shared" si="84"/>
        <v>0.13055986999694705</v>
      </c>
      <c r="BP70">
        <f t="shared" si="85"/>
        <v>-0.10650121593245368</v>
      </c>
      <c r="BQ70">
        <f t="shared" si="86"/>
        <v>0.06734572751544271</v>
      </c>
      <c r="BR70">
        <f t="shared" si="87"/>
        <v>-0.343663379509051</v>
      </c>
    </row>
    <row r="71" spans="1:70" ht="12.75">
      <c r="A71" s="16" t="s">
        <v>52</v>
      </c>
      <c r="B71" s="23">
        <v>170</v>
      </c>
      <c r="C71" s="21">
        <v>20</v>
      </c>
      <c r="D71" s="10">
        <v>20</v>
      </c>
      <c r="E71" s="9">
        <v>2</v>
      </c>
      <c r="F71">
        <f t="shared" si="45"/>
        <v>1</v>
      </c>
      <c r="G71" s="9">
        <v>0</v>
      </c>
      <c r="H71">
        <v>2</v>
      </c>
      <c r="I71" s="15">
        <v>9</v>
      </c>
      <c r="J71" s="9">
        <v>15</v>
      </c>
      <c r="K71" s="15">
        <v>2</v>
      </c>
      <c r="L71" s="11">
        <f t="shared" si="46"/>
        <v>1</v>
      </c>
      <c r="M71" s="10">
        <v>70</v>
      </c>
      <c r="N71" s="9">
        <v>5</v>
      </c>
      <c r="O71" s="9">
        <v>9</v>
      </c>
      <c r="P71" s="9">
        <v>66</v>
      </c>
      <c r="Q71" s="9">
        <v>8</v>
      </c>
      <c r="R71" s="9">
        <v>10</v>
      </c>
      <c r="S71" s="22">
        <f t="shared" si="44"/>
        <v>2</v>
      </c>
      <c r="T71" s="25">
        <v>8</v>
      </c>
      <c r="U71" s="9">
        <v>50</v>
      </c>
      <c r="V71" s="9">
        <v>6</v>
      </c>
      <c r="W71" s="9">
        <v>9</v>
      </c>
      <c r="X71" s="22">
        <f t="shared" si="80"/>
        <v>3</v>
      </c>
      <c r="Y71" s="9">
        <v>8</v>
      </c>
      <c r="Z71">
        <f t="shared" si="81"/>
        <v>1</v>
      </c>
      <c r="AA71">
        <f t="shared" si="82"/>
        <v>-1</v>
      </c>
      <c r="AB71" s="9"/>
      <c r="AC71">
        <f t="shared" si="47"/>
        <v>8.5</v>
      </c>
      <c r="AD71">
        <f t="shared" si="48"/>
        <v>1</v>
      </c>
      <c r="AE71">
        <f t="shared" si="49"/>
        <v>1</v>
      </c>
      <c r="AF71">
        <f t="shared" si="50"/>
        <v>0</v>
      </c>
      <c r="AG71">
        <f t="shared" si="51"/>
        <v>0</v>
      </c>
      <c r="AI71" t="str">
        <f t="shared" si="52"/>
        <v>Simple</v>
      </c>
      <c r="AJ71">
        <f t="shared" si="53"/>
        <v>2.7189460000000008</v>
      </c>
      <c r="AK71" s="35">
        <f t="shared" si="54"/>
        <v>9.936352689975076</v>
      </c>
      <c r="AL71">
        <f t="shared" si="55"/>
        <v>0</v>
      </c>
      <c r="AM71">
        <f t="shared" si="56"/>
        <v>0.613</v>
      </c>
      <c r="AN71">
        <f t="shared" si="57"/>
        <v>0.04700000000000004</v>
      </c>
      <c r="AO71">
        <f t="shared" si="58"/>
        <v>0.613</v>
      </c>
      <c r="AP71" s="12" t="str">
        <f t="shared" si="59"/>
        <v>Lose</v>
      </c>
      <c r="AQ71" s="35">
        <f t="shared" si="60"/>
        <v>-0.03365935105234108</v>
      </c>
      <c r="AR71" s="35">
        <f t="shared" si="61"/>
        <v>-0.03365935105234108</v>
      </c>
      <c r="AS71">
        <f ca="1" t="shared" si="62"/>
        <v>33</v>
      </c>
      <c r="AT71" s="35">
        <f t="shared" si="63"/>
        <v>9.936352689975076</v>
      </c>
      <c r="AU71" s="35">
        <f t="shared" si="64"/>
        <v>9.936352689975076</v>
      </c>
      <c r="AV71">
        <f ca="1" t="shared" si="65"/>
        <v>102</v>
      </c>
      <c r="AW71" s="35">
        <f t="shared" si="66"/>
        <v>9.970012041027417</v>
      </c>
      <c r="AX71">
        <f t="shared" si="67"/>
        <v>0.669</v>
      </c>
      <c r="AY71">
        <f>IF(BL71="Difficult",1+(MAX(AY$1:AY70)),"")</f>
      </c>
      <c r="AZ71">
        <f>IF(BL71="Simple",1+(MAX(AZ$1:AZ70)),"")</f>
        <v>33</v>
      </c>
      <c r="BA71" s="14">
        <f t="shared" si="68"/>
        <v>0</v>
      </c>
      <c r="BB71" s="14">
        <f t="shared" si="69"/>
        <v>33</v>
      </c>
      <c r="BC71" s="14">
        <v>2</v>
      </c>
      <c r="BD71">
        <f t="shared" si="70"/>
        <v>9.936352689975076</v>
      </c>
      <c r="BE71">
        <f t="shared" si="71"/>
      </c>
      <c r="BF71" s="35">
        <f t="shared" si="72"/>
        <v>9</v>
      </c>
      <c r="BG71" s="37">
        <f t="shared" si="73"/>
      </c>
      <c r="BH71">
        <f t="shared" si="74"/>
        <v>1</v>
      </c>
      <c r="BI71">
        <f t="shared" si="75"/>
        <v>8.5</v>
      </c>
      <c r="BJ71" s="37">
        <f t="shared" si="76"/>
        <v>9.208211561413481</v>
      </c>
      <c r="BK71" s="37">
        <f t="shared" si="77"/>
        <v>2.346567974824375</v>
      </c>
      <c r="BL71" t="str">
        <f t="shared" si="78"/>
        <v>Simple</v>
      </c>
      <c r="BM71" t="str">
        <f t="shared" si="79"/>
        <v>Self</v>
      </c>
      <c r="BN71">
        <f t="shared" si="83"/>
        <v>0.35275650380340234</v>
      </c>
      <c r="BO71">
        <f t="shared" si="84"/>
        <v>0.9834432312773131</v>
      </c>
      <c r="BP71">
        <f t="shared" si="85"/>
        <v>0.8386970754680739</v>
      </c>
      <c r="BQ71">
        <f t="shared" si="86"/>
        <v>0.9049889369045973</v>
      </c>
      <c r="BR71">
        <f t="shared" si="87"/>
        <v>0.7699714368633467</v>
      </c>
    </row>
    <row r="72" spans="1:70" ht="12.75">
      <c r="A72" s="16" t="s">
        <v>52</v>
      </c>
      <c r="B72" s="23">
        <v>171</v>
      </c>
      <c r="C72" s="21">
        <v>6</v>
      </c>
      <c r="D72" s="10">
        <v>3</v>
      </c>
      <c r="E72" s="9">
        <v>0</v>
      </c>
      <c r="F72">
        <f t="shared" si="45"/>
        <v>0</v>
      </c>
      <c r="G72" s="9">
        <v>0</v>
      </c>
      <c r="H72">
        <v>1</v>
      </c>
      <c r="I72" s="15">
        <v>10</v>
      </c>
      <c r="J72" s="9">
        <v>30</v>
      </c>
      <c r="K72" s="15">
        <v>1</v>
      </c>
      <c r="L72" s="11">
        <f t="shared" si="46"/>
        <v>4</v>
      </c>
      <c r="M72" s="10">
        <v>50</v>
      </c>
      <c r="N72" s="9">
        <v>4</v>
      </c>
      <c r="O72" s="9">
        <v>10</v>
      </c>
      <c r="P72" s="9">
        <v>50</v>
      </c>
      <c r="Q72" s="9">
        <v>2</v>
      </c>
      <c r="R72" s="9">
        <v>10</v>
      </c>
      <c r="S72" s="22">
        <f t="shared" si="44"/>
        <v>8</v>
      </c>
      <c r="T72" s="25">
        <v>10</v>
      </c>
      <c r="U72" s="9">
        <v>50</v>
      </c>
      <c r="V72" s="9">
        <v>2</v>
      </c>
      <c r="W72" s="9">
        <v>10</v>
      </c>
      <c r="X72" s="22">
        <f t="shared" si="80"/>
        <v>8</v>
      </c>
      <c r="Y72" s="9">
        <v>9</v>
      </c>
      <c r="Z72">
        <f t="shared" si="81"/>
        <v>0</v>
      </c>
      <c r="AA72">
        <f t="shared" si="82"/>
        <v>0</v>
      </c>
      <c r="AB72" s="9"/>
      <c r="AC72">
        <f t="shared" si="47"/>
        <v>10</v>
      </c>
      <c r="AD72">
        <f t="shared" si="48"/>
        <v>0</v>
      </c>
      <c r="AE72">
        <f t="shared" si="49"/>
        <v>1</v>
      </c>
      <c r="AF72">
        <f t="shared" si="50"/>
        <v>1</v>
      </c>
      <c r="AG72">
        <f t="shared" si="51"/>
        <v>1</v>
      </c>
      <c r="AH72" s="9">
        <v>3</v>
      </c>
      <c r="AI72" t="str">
        <f t="shared" si="52"/>
        <v>Simple</v>
      </c>
      <c r="AJ72">
        <f t="shared" si="53"/>
        <v>17.718946000000003</v>
      </c>
      <c r="AK72" s="35">
        <f t="shared" si="54"/>
        <v>10.585220431234422</v>
      </c>
      <c r="AL72">
        <f t="shared" si="55"/>
        <v>2</v>
      </c>
      <c r="AM72">
        <f t="shared" si="56"/>
        <v>0.754</v>
      </c>
      <c r="AN72">
        <f t="shared" si="57"/>
        <v>0.123</v>
      </c>
      <c r="AO72">
        <f t="shared" si="58"/>
        <v>0.377</v>
      </c>
      <c r="AP72" s="12" t="str">
        <f t="shared" si="59"/>
        <v>Win</v>
      </c>
      <c r="AQ72" s="35">
        <f t="shared" si="60"/>
        <v>3.802478928202021</v>
      </c>
      <c r="AR72" s="35">
        <f t="shared" si="61"/>
        <v>2.163861720745638</v>
      </c>
      <c r="AS72">
        <f ca="1" t="shared" si="62"/>
        <v>17</v>
      </c>
      <c r="AT72" s="35">
        <f t="shared" si="63"/>
        <v>8.94660322377804</v>
      </c>
      <c r="AU72" s="35">
        <f t="shared" si="64"/>
        <v>8.94660322377804</v>
      </c>
      <c r="AV72">
        <f ca="1" t="shared" si="65"/>
        <v>93</v>
      </c>
      <c r="AW72" s="35">
        <f t="shared" si="66"/>
        <v>6.782741503032401</v>
      </c>
      <c r="AX72">
        <f t="shared" si="67"/>
        <v>0.066</v>
      </c>
      <c r="AY72">
        <f>IF(BL72="Difficult",1+(MAX(AY$1:AY71)),"")</f>
      </c>
      <c r="AZ72">
        <f>IF(BL72="Simple",1+(MAX(AZ$1:AZ71)),"")</f>
        <v>34</v>
      </c>
      <c r="BA72" s="14">
        <f t="shared" si="68"/>
        <v>0</v>
      </c>
      <c r="BB72" s="14">
        <f t="shared" si="69"/>
        <v>34</v>
      </c>
      <c r="BC72" s="14">
        <v>2</v>
      </c>
      <c r="BD72">
        <f t="shared" si="70"/>
        <v>10.585220431234422</v>
      </c>
      <c r="BE72">
        <f t="shared" si="71"/>
      </c>
      <c r="BF72" s="35">
        <f t="shared" si="72"/>
        <v>10</v>
      </c>
      <c r="BG72" s="37">
        <f t="shared" si="73"/>
      </c>
      <c r="BH72">
        <f t="shared" si="74"/>
        <v>0</v>
      </c>
      <c r="BI72">
        <f t="shared" si="75"/>
        <v>10</v>
      </c>
      <c r="BJ72" s="37">
        <f t="shared" si="76"/>
        <v>9.208211561413481</v>
      </c>
      <c r="BK72" s="37">
        <f t="shared" si="77"/>
        <v>2.346567974824375</v>
      </c>
      <c r="BL72" t="str">
        <f t="shared" si="78"/>
        <v>Simple</v>
      </c>
      <c r="BM72" t="str">
        <f t="shared" si="79"/>
        <v>Indet</v>
      </c>
      <c r="BN72">
        <f t="shared" si="83"/>
        <v>-0.5566506979063689</v>
      </c>
      <c r="BO72">
        <f t="shared" si="84"/>
        <v>0.13055986999694705</v>
      </c>
      <c r="BP72">
        <f t="shared" si="85"/>
        <v>-0.10650121593245368</v>
      </c>
      <c r="BQ72">
        <f t="shared" si="86"/>
        <v>0.06734572751544271</v>
      </c>
      <c r="BR72">
        <f t="shared" si="87"/>
        <v>-0.1163115790816082</v>
      </c>
    </row>
    <row r="73" spans="1:70" ht="12.75">
      <c r="A73" s="16" t="s">
        <v>52</v>
      </c>
      <c r="B73" s="23">
        <v>172</v>
      </c>
      <c r="C73" s="21">
        <v>18</v>
      </c>
      <c r="D73" s="10">
        <v>18</v>
      </c>
      <c r="E73" s="9">
        <v>2</v>
      </c>
      <c r="F73">
        <f t="shared" si="45"/>
        <v>1</v>
      </c>
      <c r="G73" s="9">
        <v>0</v>
      </c>
      <c r="H73">
        <v>2</v>
      </c>
      <c r="I73" s="15">
        <v>4</v>
      </c>
      <c r="K73" s="15">
        <v>0</v>
      </c>
      <c r="L73" s="11">
        <f t="shared" si="46"/>
        <v>3</v>
      </c>
      <c r="M73" s="10">
        <v>30</v>
      </c>
      <c r="N73" s="9">
        <v>4</v>
      </c>
      <c r="O73" s="9">
        <v>4</v>
      </c>
      <c r="P73" s="9">
        <v>20</v>
      </c>
      <c r="Q73" s="9">
        <v>3</v>
      </c>
      <c r="R73" s="9">
        <v>6</v>
      </c>
      <c r="S73" s="22">
        <f t="shared" si="44"/>
        <v>3</v>
      </c>
      <c r="T73" s="25">
        <v>5</v>
      </c>
      <c r="U73" s="9">
        <v>80</v>
      </c>
      <c r="V73" s="9">
        <v>4</v>
      </c>
      <c r="W73" s="9">
        <v>7</v>
      </c>
      <c r="X73" s="22">
        <f t="shared" si="80"/>
        <v>3</v>
      </c>
      <c r="Y73" s="9">
        <v>6</v>
      </c>
      <c r="Z73">
        <f t="shared" si="81"/>
        <v>0</v>
      </c>
      <c r="AA73">
        <f t="shared" si="82"/>
        <v>0</v>
      </c>
      <c r="AB73" s="9"/>
      <c r="AC73">
        <f t="shared" si="47"/>
        <v>4.5</v>
      </c>
      <c r="AD73">
        <f t="shared" si="48"/>
        <v>-1</v>
      </c>
      <c r="AE73">
        <f t="shared" si="49"/>
        <v>-2</v>
      </c>
      <c r="AF73">
        <f t="shared" si="50"/>
        <v>-1</v>
      </c>
      <c r="AG73">
        <f t="shared" si="51"/>
        <v>-1</v>
      </c>
      <c r="AI73" t="str">
        <f t="shared" si="52"/>
        <v>Simple</v>
      </c>
      <c r="AJ73">
        <f t="shared" si="53"/>
        <v>12.281054</v>
      </c>
      <c r="AK73" s="35">
        <f t="shared" si="54"/>
        <v>4</v>
      </c>
      <c r="AL73">
        <f t="shared" si="55"/>
        <v>0</v>
      </c>
      <c r="AM73">
        <f t="shared" si="56"/>
        <v>0.009</v>
      </c>
      <c r="AN73">
        <f t="shared" si="57"/>
        <v>0.191</v>
      </c>
      <c r="AO73">
        <f t="shared" si="58"/>
        <v>0.009</v>
      </c>
      <c r="AP73" s="12" t="str">
        <f t="shared" si="59"/>
        <v>Lose</v>
      </c>
      <c r="AQ73" s="35">
        <f t="shared" si="60"/>
        <v>-5.936352689975076</v>
      </c>
      <c r="AR73" s="35">
        <f t="shared" si="61"/>
        <v>-5.936352689975076</v>
      </c>
      <c r="AS73">
        <f ca="1" t="shared" si="62"/>
        <v>35</v>
      </c>
      <c r="AT73" s="35">
        <f t="shared" si="63"/>
        <v>4</v>
      </c>
      <c r="AU73" s="35">
        <f t="shared" si="64"/>
        <v>4</v>
      </c>
      <c r="AV73">
        <f ca="1" t="shared" si="65"/>
        <v>33</v>
      </c>
      <c r="AW73" s="35">
        <f t="shared" si="66"/>
        <v>9.936352689975076</v>
      </c>
      <c r="AX73">
        <f t="shared" si="67"/>
        <v>0.613</v>
      </c>
      <c r="AY73">
        <f>IF(BL73="Difficult",1+(MAX(AY$1:AY72)),"")</f>
      </c>
      <c r="AZ73">
        <f>IF(BL73="Simple",1+(MAX(AZ$1:AZ72)),"")</f>
        <v>35</v>
      </c>
      <c r="BA73" s="14">
        <f t="shared" si="68"/>
        <v>0</v>
      </c>
      <c r="BB73" s="14">
        <f t="shared" si="69"/>
        <v>35</v>
      </c>
      <c r="BC73" s="14">
        <v>2</v>
      </c>
      <c r="BD73">
        <f t="shared" si="70"/>
        <v>4</v>
      </c>
      <c r="BE73">
        <f t="shared" si="71"/>
      </c>
      <c r="BF73" s="35">
        <f t="shared" si="72"/>
        <v>4</v>
      </c>
      <c r="BG73" s="37">
        <f t="shared" si="73"/>
      </c>
      <c r="BH73">
        <f t="shared" si="74"/>
        <v>-1</v>
      </c>
      <c r="BI73">
        <f t="shared" si="75"/>
        <v>4.5</v>
      </c>
      <c r="BJ73" s="37">
        <f t="shared" si="76"/>
        <v>9.208211561413481</v>
      </c>
      <c r="BK73" s="37">
        <f t="shared" si="77"/>
        <v>2.346567974824375</v>
      </c>
      <c r="BL73" t="str">
        <f t="shared" si="78"/>
        <v>Simple</v>
      </c>
      <c r="BM73" t="str">
        <f t="shared" si="79"/>
        <v>Self</v>
      </c>
      <c r="BN73">
        <f t="shared" si="83"/>
        <v>-1.4660578996161402</v>
      </c>
      <c r="BO73">
        <f t="shared" si="84"/>
        <v>-0.722323491283419</v>
      </c>
      <c r="BP73">
        <f t="shared" si="85"/>
        <v>-0.10650121593245368</v>
      </c>
      <c r="BQ73">
        <f t="shared" si="86"/>
        <v>-1.503235290089222</v>
      </c>
      <c r="BR73">
        <f t="shared" si="87"/>
        <v>-0.9495294742303088</v>
      </c>
    </row>
    <row r="74" spans="1:70" ht="12.75">
      <c r="A74" s="16" t="s">
        <v>52</v>
      </c>
      <c r="B74" s="23">
        <v>173</v>
      </c>
      <c r="C74" s="21">
        <v>44</v>
      </c>
      <c r="D74" s="10">
        <v>42</v>
      </c>
      <c r="E74" s="9">
        <v>1</v>
      </c>
      <c r="F74">
        <f t="shared" si="45"/>
        <v>0</v>
      </c>
      <c r="G74" s="9">
        <v>1</v>
      </c>
      <c r="H74">
        <v>3</v>
      </c>
      <c r="I74" s="15">
        <v>4</v>
      </c>
      <c r="J74" s="9">
        <v>5</v>
      </c>
      <c r="K74" s="15">
        <v>1</v>
      </c>
      <c r="L74" s="11">
        <f t="shared" si="46"/>
        <v>4</v>
      </c>
      <c r="M74" s="10">
        <v>40</v>
      </c>
      <c r="N74" s="9">
        <v>4</v>
      </c>
      <c r="O74" s="9">
        <v>6</v>
      </c>
      <c r="P74" s="9">
        <v>50</v>
      </c>
      <c r="Q74" s="9">
        <v>3</v>
      </c>
      <c r="R74" s="9">
        <v>8</v>
      </c>
      <c r="S74" s="22">
        <f t="shared" si="44"/>
        <v>5</v>
      </c>
      <c r="T74" s="25">
        <v>6</v>
      </c>
      <c r="U74" s="9">
        <v>50</v>
      </c>
      <c r="V74" s="9">
        <v>3</v>
      </c>
      <c r="W74" s="9">
        <v>8</v>
      </c>
      <c r="X74" s="22">
        <f t="shared" si="80"/>
        <v>5</v>
      </c>
      <c r="Y74" s="9">
        <v>6</v>
      </c>
      <c r="Z74">
        <f t="shared" si="81"/>
        <v>0</v>
      </c>
      <c r="AA74">
        <f t="shared" si="82"/>
        <v>0</v>
      </c>
      <c r="AB74" s="9"/>
      <c r="AC74">
        <f t="shared" si="47"/>
        <v>6</v>
      </c>
      <c r="AD74">
        <f t="shared" si="48"/>
        <v>0</v>
      </c>
      <c r="AE74">
        <f t="shared" si="49"/>
        <v>0</v>
      </c>
      <c r="AF74">
        <f t="shared" si="50"/>
        <v>0</v>
      </c>
      <c r="AG74">
        <f t="shared" si="51"/>
        <v>0</v>
      </c>
      <c r="AI74" t="str">
        <f t="shared" si="52"/>
        <v>Simple</v>
      </c>
      <c r="AJ74">
        <f t="shared" si="53"/>
        <v>7.281053999999999</v>
      </c>
      <c r="AK74" s="35">
        <f t="shared" si="54"/>
        <v>4.829559137531155</v>
      </c>
      <c r="AL74">
        <f t="shared" si="55"/>
        <v>3</v>
      </c>
      <c r="AM74">
        <f t="shared" si="56"/>
        <v>0.971</v>
      </c>
      <c r="AN74">
        <f t="shared" si="57"/>
        <v>-0.34099999999999997</v>
      </c>
      <c r="AO74">
        <f t="shared" si="58"/>
        <v>0.841</v>
      </c>
      <c r="AP74" s="12" t="str">
        <f t="shared" si="59"/>
        <v>Win</v>
      </c>
      <c r="AQ74" s="35">
        <f t="shared" si="60"/>
        <v>1.829559137531155</v>
      </c>
      <c r="AR74" s="35">
        <f t="shared" si="61"/>
        <v>0.8193086037281914</v>
      </c>
      <c r="AS74">
        <f ca="1" t="shared" si="62"/>
        <v>92</v>
      </c>
      <c r="AT74" s="35">
        <f t="shared" si="63"/>
        <v>3.8193086037281914</v>
      </c>
      <c r="AU74" s="35">
        <f t="shared" si="64"/>
        <v>3.8193086037281914</v>
      </c>
      <c r="AV74">
        <f ca="1" t="shared" si="65"/>
        <v>44</v>
      </c>
      <c r="AW74" s="35">
        <f t="shared" si="66"/>
        <v>3</v>
      </c>
      <c r="AX74">
        <f t="shared" si="67"/>
        <v>0.766</v>
      </c>
      <c r="AY74">
        <f>IF(BL74="Difficult",1+(MAX(AY$1:AY73)),"")</f>
        <v>38</v>
      </c>
      <c r="AZ74">
        <f>IF(BL74="Simple",1+(MAX(AZ$1:AZ73)),"")</f>
      </c>
      <c r="BA74" s="14">
        <f t="shared" si="68"/>
        <v>1</v>
      </c>
      <c r="BB74" s="14">
        <f t="shared" si="69"/>
        <v>38</v>
      </c>
      <c r="BC74" s="14">
        <v>2</v>
      </c>
      <c r="BD74">
        <f t="shared" si="70"/>
      </c>
      <c r="BE74">
        <f t="shared" si="71"/>
        <v>4.829559137531155</v>
      </c>
      <c r="BF74" s="35">
        <f t="shared" si="72"/>
      </c>
      <c r="BG74" s="37">
        <f t="shared" si="73"/>
        <v>4</v>
      </c>
      <c r="BH74">
        <f t="shared" si="74"/>
        <v>0</v>
      </c>
      <c r="BI74">
        <f t="shared" si="75"/>
        <v>6</v>
      </c>
      <c r="BJ74" s="37">
        <f t="shared" si="76"/>
        <v>9.208211561413481</v>
      </c>
      <c r="BK74" s="37">
        <f t="shared" si="77"/>
        <v>2.346567974824375</v>
      </c>
      <c r="BL74" t="str">
        <f t="shared" si="78"/>
        <v>Difficult</v>
      </c>
      <c r="BM74" t="str">
        <f t="shared" si="79"/>
        <v>Det</v>
      </c>
      <c r="BN74">
        <f t="shared" si="83"/>
        <v>-0.5566506979063689</v>
      </c>
      <c r="BO74">
        <f t="shared" si="84"/>
        <v>-0.295881810643236</v>
      </c>
      <c r="BP74">
        <f t="shared" si="85"/>
        <v>-0.10650121593245368</v>
      </c>
      <c r="BQ74">
        <f t="shared" si="86"/>
        <v>0.06734572751544271</v>
      </c>
      <c r="BR74">
        <f t="shared" si="87"/>
        <v>-0.22292199924165396</v>
      </c>
    </row>
    <row r="75" spans="1:70" ht="12.75">
      <c r="A75" s="16" t="s">
        <v>52</v>
      </c>
      <c r="B75" s="23">
        <v>174</v>
      </c>
      <c r="C75" s="21">
        <v>21</v>
      </c>
      <c r="D75" s="10">
        <v>5</v>
      </c>
      <c r="E75" s="9">
        <v>0</v>
      </c>
      <c r="F75">
        <f t="shared" si="45"/>
        <v>0</v>
      </c>
      <c r="G75" s="9">
        <v>0</v>
      </c>
      <c r="H75">
        <v>1</v>
      </c>
      <c r="I75" s="15">
        <v>9</v>
      </c>
      <c r="J75" s="9">
        <v>8</v>
      </c>
      <c r="K75" s="15">
        <v>3</v>
      </c>
      <c r="L75" s="11">
        <f t="shared" si="46"/>
        <v>0</v>
      </c>
      <c r="M75" s="10">
        <v>50</v>
      </c>
      <c r="N75" s="9">
        <v>4</v>
      </c>
      <c r="O75" s="9">
        <v>8</v>
      </c>
      <c r="P75" s="9">
        <v>50</v>
      </c>
      <c r="Q75" s="9">
        <v>3</v>
      </c>
      <c r="R75" s="9">
        <v>10</v>
      </c>
      <c r="S75" s="22">
        <f t="shared" si="44"/>
        <v>7</v>
      </c>
      <c r="T75" s="25">
        <v>8</v>
      </c>
      <c r="U75" s="9">
        <v>50</v>
      </c>
      <c r="V75" s="9">
        <v>3</v>
      </c>
      <c r="W75" s="9">
        <v>10</v>
      </c>
      <c r="X75" s="22">
        <f t="shared" si="80"/>
        <v>7</v>
      </c>
      <c r="Y75" s="9">
        <v>8</v>
      </c>
      <c r="Z75">
        <f t="shared" si="81"/>
        <v>0</v>
      </c>
      <c r="AA75">
        <f t="shared" si="82"/>
        <v>0</v>
      </c>
      <c r="AB75" s="9"/>
      <c r="AC75">
        <f t="shared" si="47"/>
        <v>8</v>
      </c>
      <c r="AD75">
        <f t="shared" si="48"/>
        <v>0</v>
      </c>
      <c r="AE75">
        <f t="shared" si="49"/>
        <v>0</v>
      </c>
      <c r="AF75">
        <f t="shared" si="50"/>
        <v>0</v>
      </c>
      <c r="AG75">
        <f t="shared" si="51"/>
        <v>0</v>
      </c>
      <c r="AH75" s="9">
        <v>5</v>
      </c>
      <c r="AI75" t="str">
        <f t="shared" si="52"/>
        <v>Simple</v>
      </c>
      <c r="AJ75">
        <f t="shared" si="53"/>
        <v>4.281053999999999</v>
      </c>
      <c r="AK75" s="35">
        <f t="shared" si="54"/>
        <v>9.899785589279286</v>
      </c>
      <c r="AL75">
        <f t="shared" si="55"/>
        <v>4</v>
      </c>
      <c r="AM75">
        <f t="shared" si="56"/>
        <v>0.603</v>
      </c>
      <c r="AN75">
        <f t="shared" si="57"/>
        <v>0.491</v>
      </c>
      <c r="AO75">
        <f t="shared" si="58"/>
        <v>0.009</v>
      </c>
      <c r="AP75" s="12" t="str">
        <f t="shared" si="59"/>
        <v>Lose</v>
      </c>
      <c r="AQ75" s="35">
        <f t="shared" si="60"/>
        <v>-1.0234088172493774</v>
      </c>
      <c r="AR75" s="35">
        <f t="shared" si="61"/>
        <v>-6.923194406528664</v>
      </c>
      <c r="AS75">
        <f ca="1" t="shared" si="62"/>
        <v>35</v>
      </c>
      <c r="AT75" s="35">
        <f t="shared" si="63"/>
        <v>4</v>
      </c>
      <c r="AU75" s="35">
        <f t="shared" si="64"/>
        <v>4</v>
      </c>
      <c r="AV75">
        <f ca="1" t="shared" si="65"/>
        <v>26</v>
      </c>
      <c r="AW75" s="35">
        <f t="shared" si="66"/>
        <v>10.923194406528664</v>
      </c>
      <c r="AX75">
        <f t="shared" si="67"/>
        <v>0.915</v>
      </c>
      <c r="AY75">
        <f>IF(BL75="Difficult",1+(MAX(AY$1:AY74)),"")</f>
      </c>
      <c r="AZ75">
        <f>IF(BL75="Simple",1+(MAX(AZ$1:AZ74)),"")</f>
        <v>36</v>
      </c>
      <c r="BA75" s="14">
        <f t="shared" si="68"/>
        <v>0</v>
      </c>
      <c r="BB75" s="14">
        <f t="shared" si="69"/>
        <v>36</v>
      </c>
      <c r="BC75" s="14">
        <v>2</v>
      </c>
      <c r="BD75">
        <f t="shared" si="70"/>
        <v>9.899785589279286</v>
      </c>
      <c r="BE75">
        <f t="shared" si="71"/>
      </c>
      <c r="BF75" s="35">
        <f t="shared" si="72"/>
        <v>9</v>
      </c>
      <c r="BG75" s="37">
        <f t="shared" si="73"/>
      </c>
      <c r="BH75">
        <f t="shared" si="74"/>
        <v>0</v>
      </c>
      <c r="BI75">
        <f t="shared" si="75"/>
        <v>8</v>
      </c>
      <c r="BJ75" s="37">
        <f t="shared" si="76"/>
        <v>9.208211561413481</v>
      </c>
      <c r="BK75" s="37">
        <f t="shared" si="77"/>
        <v>2.346567974824375</v>
      </c>
      <c r="BL75" t="str">
        <f t="shared" si="78"/>
        <v>Simple</v>
      </c>
      <c r="BM75" t="str">
        <f t="shared" si="79"/>
        <v>Indet</v>
      </c>
      <c r="BN75">
        <f t="shared" si="83"/>
        <v>1.2621637055131736</v>
      </c>
      <c r="BO75">
        <f t="shared" si="84"/>
        <v>0.13055986999694705</v>
      </c>
      <c r="BP75">
        <f t="shared" si="85"/>
        <v>-0.10650121593245368</v>
      </c>
      <c r="BQ75">
        <f t="shared" si="86"/>
        <v>0.06734572751544271</v>
      </c>
      <c r="BR75">
        <f t="shared" si="87"/>
        <v>0.33839202177327743</v>
      </c>
    </row>
    <row r="76" spans="1:70" ht="12.75">
      <c r="A76" s="16" t="s">
        <v>52</v>
      </c>
      <c r="B76" s="23">
        <v>175</v>
      </c>
      <c r="C76" s="21">
        <v>14</v>
      </c>
      <c r="D76" s="10">
        <v>10</v>
      </c>
      <c r="E76" s="9">
        <v>0</v>
      </c>
      <c r="F76">
        <f t="shared" si="45"/>
        <v>0</v>
      </c>
      <c r="G76" s="9">
        <v>0</v>
      </c>
      <c r="H76">
        <v>1</v>
      </c>
      <c r="I76" s="15">
        <v>8</v>
      </c>
      <c r="J76" s="9">
        <v>0.2</v>
      </c>
      <c r="K76" s="15">
        <v>1.5</v>
      </c>
      <c r="L76" s="11">
        <f t="shared" si="46"/>
        <v>1.5</v>
      </c>
      <c r="M76" s="10">
        <v>60</v>
      </c>
      <c r="N76" s="9">
        <v>4</v>
      </c>
      <c r="O76" s="9">
        <v>8</v>
      </c>
      <c r="P76" s="9">
        <v>70</v>
      </c>
      <c r="Q76" s="9">
        <v>4</v>
      </c>
      <c r="R76" s="9">
        <v>10</v>
      </c>
      <c r="S76" s="22">
        <f t="shared" si="44"/>
        <v>6</v>
      </c>
      <c r="T76" s="25">
        <v>8</v>
      </c>
      <c r="U76" s="9">
        <v>70</v>
      </c>
      <c r="V76" s="9">
        <v>4</v>
      </c>
      <c r="W76" s="9">
        <v>10</v>
      </c>
      <c r="X76" s="22">
        <f t="shared" si="80"/>
        <v>6</v>
      </c>
      <c r="Y76" s="9">
        <v>8</v>
      </c>
      <c r="Z76">
        <f t="shared" si="81"/>
        <v>0</v>
      </c>
      <c r="AA76">
        <f t="shared" si="82"/>
        <v>0</v>
      </c>
      <c r="AB76" s="9"/>
      <c r="AC76">
        <f t="shared" si="47"/>
        <v>8</v>
      </c>
      <c r="AD76">
        <f t="shared" si="48"/>
        <v>0</v>
      </c>
      <c r="AE76">
        <f t="shared" si="49"/>
        <v>0</v>
      </c>
      <c r="AF76">
        <f t="shared" si="50"/>
        <v>0</v>
      </c>
      <c r="AG76">
        <f t="shared" si="51"/>
        <v>0</v>
      </c>
      <c r="AH76" s="9">
        <v>10</v>
      </c>
      <c r="AI76" t="str">
        <f t="shared" si="52"/>
        <v>Simple</v>
      </c>
      <c r="AJ76">
        <f t="shared" si="53"/>
        <v>12.081054</v>
      </c>
      <c r="AK76" s="35">
        <f t="shared" si="54"/>
        <v>8.717196814734146</v>
      </c>
      <c r="AL76">
        <f t="shared" si="55"/>
        <v>4</v>
      </c>
      <c r="AM76">
        <f t="shared" si="56"/>
        <v>0.254</v>
      </c>
      <c r="AN76">
        <f t="shared" si="57"/>
        <v>0.691</v>
      </c>
      <c r="AO76">
        <f t="shared" si="58"/>
        <v>0.009</v>
      </c>
      <c r="AP76" s="12" t="str">
        <f t="shared" si="59"/>
        <v>Lose</v>
      </c>
      <c r="AQ76" s="35">
        <f t="shared" si="60"/>
        <v>-2.2059975917945174</v>
      </c>
      <c r="AR76" s="35">
        <f t="shared" si="61"/>
        <v>-6.923194406528664</v>
      </c>
      <c r="AS76">
        <f ca="1" t="shared" si="62"/>
        <v>35</v>
      </c>
      <c r="AT76" s="35">
        <f t="shared" si="63"/>
        <v>4</v>
      </c>
      <c r="AU76" s="35">
        <f t="shared" si="64"/>
        <v>4</v>
      </c>
      <c r="AV76">
        <f ca="1" t="shared" si="65"/>
        <v>26</v>
      </c>
      <c r="AW76" s="35">
        <f t="shared" si="66"/>
        <v>10.923194406528664</v>
      </c>
      <c r="AX76">
        <f t="shared" si="67"/>
        <v>0.915</v>
      </c>
      <c r="AY76">
        <f>IF(BL76="Difficult",1+(MAX(AY$1:AY75)),"")</f>
      </c>
      <c r="AZ76">
        <f>IF(BL76="Simple",1+(MAX(AZ$1:AZ75)),"")</f>
        <v>37</v>
      </c>
      <c r="BA76" s="14">
        <f t="shared" si="68"/>
        <v>0</v>
      </c>
      <c r="BB76" s="14">
        <f t="shared" si="69"/>
        <v>37</v>
      </c>
      <c r="BC76" s="14">
        <v>2</v>
      </c>
      <c r="BD76">
        <f t="shared" si="70"/>
        <v>8.717196814734146</v>
      </c>
      <c r="BE76">
        <f t="shared" si="71"/>
      </c>
      <c r="BF76" s="35">
        <f t="shared" si="72"/>
        <v>8</v>
      </c>
      <c r="BG76" s="37">
        <f t="shared" si="73"/>
      </c>
      <c r="BH76">
        <f t="shared" si="74"/>
        <v>0</v>
      </c>
      <c r="BI76">
        <f t="shared" si="75"/>
        <v>8</v>
      </c>
      <c r="BJ76" s="37">
        <f t="shared" si="76"/>
        <v>9.208211561413481</v>
      </c>
      <c r="BK76" s="37">
        <f t="shared" si="77"/>
        <v>2.346567974824375</v>
      </c>
      <c r="BL76" t="str">
        <f t="shared" si="78"/>
        <v>Simple</v>
      </c>
      <c r="BM76" t="str">
        <f t="shared" si="79"/>
        <v>Indet</v>
      </c>
      <c r="BN76">
        <f t="shared" si="83"/>
        <v>-0.1019470970514833</v>
      </c>
      <c r="BO76">
        <f t="shared" si="84"/>
        <v>0.5570015506371301</v>
      </c>
      <c r="BP76">
        <f t="shared" si="85"/>
        <v>-0.10650121593245368</v>
      </c>
      <c r="BQ76">
        <f t="shared" si="86"/>
        <v>1.1143997392518858</v>
      </c>
      <c r="BR76">
        <f t="shared" si="87"/>
        <v>0.36573824422626977</v>
      </c>
    </row>
    <row r="77" spans="1:70" ht="12.75">
      <c r="A77" s="16" t="s">
        <v>52</v>
      </c>
      <c r="B77" s="23">
        <v>176</v>
      </c>
      <c r="C77" s="21">
        <v>33</v>
      </c>
      <c r="D77" s="10">
        <v>13</v>
      </c>
      <c r="E77" s="9">
        <v>1</v>
      </c>
      <c r="F77">
        <f t="shared" si="45"/>
        <v>0</v>
      </c>
      <c r="G77" s="9">
        <v>0</v>
      </c>
      <c r="H77">
        <v>1</v>
      </c>
      <c r="I77" s="15">
        <v>9</v>
      </c>
      <c r="J77" s="9">
        <v>14.8</v>
      </c>
      <c r="K77" s="15">
        <v>3</v>
      </c>
      <c r="L77" s="11">
        <f t="shared" si="46"/>
        <v>6</v>
      </c>
      <c r="M77" s="10">
        <v>50</v>
      </c>
      <c r="N77" s="9">
        <v>4</v>
      </c>
      <c r="O77" s="9">
        <v>9</v>
      </c>
      <c r="P77" s="9">
        <v>50</v>
      </c>
      <c r="Q77" s="9">
        <v>9</v>
      </c>
      <c r="R77" s="9">
        <v>10</v>
      </c>
      <c r="S77" s="22">
        <f t="shared" si="44"/>
        <v>1</v>
      </c>
      <c r="T77" s="25">
        <v>9</v>
      </c>
      <c r="U77" s="9">
        <v>5</v>
      </c>
      <c r="V77" s="9">
        <v>9</v>
      </c>
      <c r="W77" s="9">
        <v>10</v>
      </c>
      <c r="X77" s="22">
        <f t="shared" si="80"/>
        <v>1</v>
      </c>
      <c r="Y77" s="9">
        <v>9</v>
      </c>
      <c r="Z77">
        <f t="shared" si="81"/>
        <v>0</v>
      </c>
      <c r="AA77">
        <f t="shared" si="82"/>
        <v>0</v>
      </c>
      <c r="AB77" s="9"/>
      <c r="AC77">
        <f t="shared" si="47"/>
        <v>9</v>
      </c>
      <c r="AD77">
        <f t="shared" si="48"/>
        <v>0</v>
      </c>
      <c r="AE77">
        <f t="shared" si="49"/>
        <v>0</v>
      </c>
      <c r="AF77">
        <f t="shared" si="50"/>
        <v>0</v>
      </c>
      <c r="AG77">
        <f t="shared" si="51"/>
        <v>0</v>
      </c>
      <c r="AI77" t="str">
        <f t="shared" si="52"/>
        <v>Simple</v>
      </c>
      <c r="AJ77">
        <f t="shared" si="53"/>
        <v>2.5189460000000015</v>
      </c>
      <c r="AK77" s="35">
        <f t="shared" si="54"/>
        <v>9.941034453424951</v>
      </c>
      <c r="AL77">
        <f t="shared" si="55"/>
        <v>0</v>
      </c>
      <c r="AM77">
        <f t="shared" si="56"/>
        <v>0.632</v>
      </c>
      <c r="AN77">
        <f t="shared" si="57"/>
        <v>-0.14100000000000001</v>
      </c>
      <c r="AO77">
        <f t="shared" si="58"/>
        <v>0.641</v>
      </c>
      <c r="AP77" s="12" t="str">
        <f t="shared" si="59"/>
        <v>Win</v>
      </c>
      <c r="AQ77" s="35">
        <f t="shared" si="60"/>
        <v>3.15829295039255</v>
      </c>
      <c r="AR77" s="35">
        <f t="shared" si="61"/>
        <v>3.163861720745638</v>
      </c>
      <c r="AS77">
        <f ca="1" t="shared" si="62"/>
        <v>82</v>
      </c>
      <c r="AT77" s="35">
        <f t="shared" si="63"/>
        <v>9.94660322377804</v>
      </c>
      <c r="AU77" s="35">
        <f t="shared" si="64"/>
        <v>9.94660322377804</v>
      </c>
      <c r="AV77">
        <f ca="1" t="shared" si="65"/>
        <v>93</v>
      </c>
      <c r="AW77" s="35">
        <f t="shared" si="66"/>
        <v>6.782741503032401</v>
      </c>
      <c r="AX77">
        <f t="shared" si="67"/>
        <v>0.066</v>
      </c>
      <c r="AY77">
        <f>IF(BL77="Difficult",1+(MAX(AY$1:AY76)),"")</f>
      </c>
      <c r="AZ77">
        <f>IF(BL77="Simple",1+(MAX(AZ$1:AZ76)),"")</f>
        <v>38</v>
      </c>
      <c r="BA77" s="14">
        <f t="shared" si="68"/>
        <v>0</v>
      </c>
      <c r="BB77" s="14">
        <f t="shared" si="69"/>
        <v>38</v>
      </c>
      <c r="BC77" s="14">
        <v>2</v>
      </c>
      <c r="BD77">
        <f t="shared" si="70"/>
        <v>9.941034453424951</v>
      </c>
      <c r="BE77">
        <f t="shared" si="71"/>
      </c>
      <c r="BF77" s="35">
        <f t="shared" si="72"/>
        <v>9</v>
      </c>
      <c r="BG77" s="37">
        <f t="shared" si="73"/>
      </c>
      <c r="BH77">
        <f t="shared" si="74"/>
        <v>0</v>
      </c>
      <c r="BI77">
        <f t="shared" si="75"/>
        <v>9</v>
      </c>
      <c r="BJ77" s="37">
        <f t="shared" si="76"/>
        <v>9.208211561413481</v>
      </c>
      <c r="BK77" s="37">
        <f t="shared" si="77"/>
        <v>2.346567974824375</v>
      </c>
      <c r="BL77" t="str">
        <f t="shared" si="78"/>
        <v>Simple</v>
      </c>
      <c r="BM77" t="str">
        <f t="shared" si="79"/>
        <v>Det</v>
      </c>
      <c r="BN77">
        <f t="shared" si="83"/>
        <v>1.2621637055131736</v>
      </c>
      <c r="BO77">
        <f t="shared" si="84"/>
        <v>0.13055986999694705</v>
      </c>
      <c r="BP77">
        <f t="shared" si="85"/>
        <v>-0.10650121593245368</v>
      </c>
      <c r="BQ77">
        <f t="shared" si="86"/>
        <v>0.06734572751544271</v>
      </c>
      <c r="BR77">
        <f t="shared" si="87"/>
        <v>0.33839202177327743</v>
      </c>
    </row>
    <row r="78" spans="1:70" ht="12.75">
      <c r="A78" s="16" t="s">
        <v>52</v>
      </c>
      <c r="B78" s="23">
        <v>177</v>
      </c>
      <c r="C78" s="21">
        <v>31</v>
      </c>
      <c r="D78" s="10">
        <v>31</v>
      </c>
      <c r="E78" s="9">
        <v>2</v>
      </c>
      <c r="F78">
        <f t="shared" si="45"/>
        <v>1</v>
      </c>
      <c r="G78" s="9">
        <v>1</v>
      </c>
      <c r="H78">
        <v>4</v>
      </c>
      <c r="I78" s="15">
        <v>0</v>
      </c>
      <c r="J78" s="9">
        <v>0.6</v>
      </c>
      <c r="K78" s="15">
        <v>0</v>
      </c>
      <c r="L78" s="11">
        <f t="shared" si="46"/>
        <v>3</v>
      </c>
      <c r="M78" s="10">
        <v>12</v>
      </c>
      <c r="N78" s="9">
        <v>2</v>
      </c>
      <c r="O78" s="9">
        <v>1</v>
      </c>
      <c r="P78" s="9">
        <v>20</v>
      </c>
      <c r="Q78" s="9">
        <v>0</v>
      </c>
      <c r="R78" s="9">
        <v>5</v>
      </c>
      <c r="S78" s="22">
        <f t="shared" si="44"/>
        <v>5</v>
      </c>
      <c r="T78" s="25">
        <v>2</v>
      </c>
      <c r="U78" s="9">
        <v>50</v>
      </c>
      <c r="V78" s="9">
        <v>0</v>
      </c>
      <c r="W78" s="9">
        <v>7</v>
      </c>
      <c r="X78" s="22">
        <f>W78-V78</f>
        <v>7</v>
      </c>
      <c r="Y78" s="9">
        <v>3</v>
      </c>
      <c r="Z78">
        <f t="shared" si="81"/>
        <v>2</v>
      </c>
      <c r="AA78">
        <f t="shared" si="82"/>
        <v>-2</v>
      </c>
      <c r="AB78" s="9"/>
      <c r="AC78">
        <f t="shared" si="47"/>
        <v>1.5</v>
      </c>
      <c r="AD78">
        <f t="shared" si="48"/>
        <v>-1</v>
      </c>
      <c r="AE78">
        <f t="shared" si="49"/>
        <v>-2</v>
      </c>
      <c r="AF78">
        <f t="shared" si="50"/>
        <v>-1</v>
      </c>
      <c r="AG78">
        <f t="shared" si="51"/>
        <v>1</v>
      </c>
      <c r="AI78" t="str">
        <f t="shared" si="52"/>
        <v>Simple</v>
      </c>
      <c r="AJ78">
        <f t="shared" si="53"/>
        <v>11.681054</v>
      </c>
      <c r="AK78" s="35">
        <f t="shared" si="54"/>
        <v>0.726560341633897</v>
      </c>
      <c r="AL78">
        <f t="shared" si="55"/>
        <v>1</v>
      </c>
      <c r="AM78">
        <f t="shared" si="56"/>
        <v>0.065</v>
      </c>
      <c r="AN78">
        <f t="shared" si="57"/>
        <v>0.135</v>
      </c>
      <c r="AO78">
        <f t="shared" si="58"/>
        <v>0.065</v>
      </c>
      <c r="AP78" s="12" t="str">
        <f t="shared" si="59"/>
        <v>Lose</v>
      </c>
      <c r="AQ78" s="35">
        <f t="shared" si="60"/>
        <v>-1.9976591182750625</v>
      </c>
      <c r="AR78" s="35">
        <f t="shared" si="61"/>
        <v>-1.9976591182750625</v>
      </c>
      <c r="AS78">
        <f ca="1" t="shared" si="62"/>
        <v>39</v>
      </c>
      <c r="AT78" s="35">
        <f t="shared" si="63"/>
        <v>0.726560341633897</v>
      </c>
      <c r="AU78" s="35">
        <f t="shared" si="64"/>
        <v>0.726560341633897</v>
      </c>
      <c r="AV78">
        <f ca="1" t="shared" si="65"/>
        <v>93</v>
      </c>
      <c r="AW78" s="35">
        <f t="shared" si="66"/>
        <v>2.7242194599089595</v>
      </c>
      <c r="AX78">
        <f t="shared" si="67"/>
        <v>0.57</v>
      </c>
      <c r="AY78">
        <f>IF(BL78="Difficult",1+(MAX(AY$1:AY77)),"")</f>
        <v>39</v>
      </c>
      <c r="AZ78">
        <f>IF(BL78="Simple",1+(MAX(AZ$1:AZ77)),"")</f>
      </c>
      <c r="BA78" s="14">
        <f t="shared" si="68"/>
        <v>1</v>
      </c>
      <c r="BB78" s="14">
        <f t="shared" si="69"/>
        <v>39</v>
      </c>
      <c r="BC78" s="14">
        <v>2</v>
      </c>
      <c r="BD78">
        <f t="shared" si="70"/>
      </c>
      <c r="BE78">
        <f t="shared" si="71"/>
        <v>0.726560341633897</v>
      </c>
      <c r="BF78" s="35">
        <f t="shared" si="72"/>
      </c>
      <c r="BG78" s="37">
        <f t="shared" si="73"/>
        <v>0</v>
      </c>
      <c r="BH78">
        <f t="shared" si="74"/>
        <v>-1</v>
      </c>
      <c r="BI78">
        <f t="shared" si="75"/>
        <v>1.5</v>
      </c>
      <c r="BJ78" s="37">
        <f t="shared" si="76"/>
        <v>9.208211561413481</v>
      </c>
      <c r="BK78" s="37">
        <f t="shared" si="77"/>
        <v>2.346567974824375</v>
      </c>
      <c r="BL78" t="str">
        <f t="shared" si="78"/>
        <v>Difficult</v>
      </c>
      <c r="BM78" t="str">
        <f t="shared" si="79"/>
        <v>Self</v>
      </c>
      <c r="BN78">
        <f t="shared" si="83"/>
        <v>-1.4660578996161402</v>
      </c>
      <c r="BO78">
        <f t="shared" si="84"/>
        <v>-1.4899185164357485</v>
      </c>
      <c r="BP78">
        <f t="shared" si="85"/>
        <v>-1.996897798733509</v>
      </c>
      <c r="BQ78">
        <f t="shared" si="86"/>
        <v>-1.503235290089222</v>
      </c>
      <c r="BR78">
        <f t="shared" si="87"/>
        <v>-1.614027376218655</v>
      </c>
    </row>
    <row r="79" spans="1:70" ht="12.75">
      <c r="A79" s="16" t="s">
        <v>53</v>
      </c>
      <c r="B79" s="23">
        <v>178</v>
      </c>
      <c r="C79" s="21">
        <v>45</v>
      </c>
      <c r="D79" s="10">
        <v>45</v>
      </c>
      <c r="E79" s="9">
        <v>2</v>
      </c>
      <c r="F79">
        <f t="shared" si="45"/>
        <v>1</v>
      </c>
      <c r="G79" s="9">
        <v>1</v>
      </c>
      <c r="H79">
        <v>4</v>
      </c>
      <c r="I79" s="15">
        <v>2</v>
      </c>
      <c r="J79" s="9"/>
      <c r="K79" s="15">
        <v>0</v>
      </c>
      <c r="L79" s="11">
        <f t="shared" si="46"/>
        <v>3</v>
      </c>
      <c r="M79" s="10"/>
      <c r="N79" s="9">
        <v>4</v>
      </c>
      <c r="O79" s="9">
        <v>1</v>
      </c>
      <c r="P79" s="9">
        <v>50</v>
      </c>
      <c r="Q79" s="17">
        <v>2.5</v>
      </c>
      <c r="R79" s="17">
        <v>7.5</v>
      </c>
      <c r="S79" s="22">
        <f t="shared" si="44"/>
        <v>5</v>
      </c>
      <c r="T79" s="25"/>
      <c r="U79" s="9">
        <v>50</v>
      </c>
      <c r="V79" s="9"/>
      <c r="W79" s="9"/>
      <c r="X79" s="22">
        <f t="shared" si="80"/>
      </c>
      <c r="Y79" s="9">
        <v>1</v>
      </c>
      <c r="Z79">
        <f t="shared" si="81"/>
      </c>
      <c r="AA79">
        <f t="shared" si="82"/>
      </c>
      <c r="AB79" s="9">
        <v>1</v>
      </c>
      <c r="AC79">
        <f t="shared" si="47"/>
      </c>
      <c r="AD79">
        <f t="shared" si="48"/>
      </c>
      <c r="AE79">
        <f t="shared" si="49"/>
        <v>0</v>
      </c>
      <c r="AF79">
        <f t="shared" si="50"/>
      </c>
      <c r="AG79">
        <f t="shared" si="51"/>
      </c>
      <c r="AI79" t="str">
        <f t="shared" si="52"/>
        <v>Simple</v>
      </c>
      <c r="AJ79">
        <f t="shared" si="53"/>
        <v>12.281054</v>
      </c>
      <c r="AK79" s="35">
        <f t="shared" si="54"/>
        <v>2</v>
      </c>
      <c r="AL79">
        <f t="shared" si="55"/>
        <v>-1</v>
      </c>
      <c r="AM79">
        <f t="shared" si="56"/>
        <v>0.514</v>
      </c>
      <c r="AN79">
        <f t="shared" si="57"/>
        <v>-0.014000000000000012</v>
      </c>
      <c r="AO79">
        <f t="shared" si="58"/>
        <v>0.514</v>
      </c>
      <c r="AP79" s="12" t="str">
        <f t="shared" si="59"/>
        <v>Win</v>
      </c>
      <c r="AQ79" s="35">
        <f t="shared" si="60"/>
        <v>0.21725849696759836</v>
      </c>
      <c r="AR79" s="35">
        <f t="shared" si="61"/>
        <v>0.21725849696759836</v>
      </c>
      <c r="AS79">
        <f ca="1" t="shared" si="62"/>
        <v>40</v>
      </c>
      <c r="AT79" s="35">
        <f t="shared" si="63"/>
        <v>2</v>
      </c>
      <c r="AU79" s="35">
        <f t="shared" si="64"/>
        <v>2</v>
      </c>
      <c r="AV79">
        <f ca="1" t="shared" si="65"/>
        <v>56</v>
      </c>
      <c r="AW79" s="35">
        <f t="shared" si="66"/>
        <v>1.7827415030324016</v>
      </c>
      <c r="AX79">
        <f t="shared" si="67"/>
        <v>0.327</v>
      </c>
      <c r="AY79">
        <f>IF(BL79="Difficult",1+(MAX(AY$1:AY78)),"")</f>
        <v>40</v>
      </c>
      <c r="AZ79">
        <f>IF(BL79="Simple",1+(MAX(AZ$1:AZ78)),"")</f>
      </c>
      <c r="BA79" s="14">
        <f t="shared" si="68"/>
        <v>1</v>
      </c>
      <c r="BB79" s="14">
        <f t="shared" si="69"/>
        <v>40</v>
      </c>
      <c r="BC79" s="14">
        <v>2</v>
      </c>
      <c r="BD79">
        <f t="shared" si="70"/>
      </c>
      <c r="BE79">
        <f t="shared" si="71"/>
        <v>2</v>
      </c>
      <c r="BF79" s="35">
        <f t="shared" si="72"/>
      </c>
      <c r="BG79" s="37">
        <f t="shared" si="73"/>
        <v>2</v>
      </c>
      <c r="BH79">
        <f t="shared" si="74"/>
        <v>1</v>
      </c>
      <c r="BI79">
        <f t="shared" si="75"/>
        <v>1</v>
      </c>
      <c r="BJ79" s="37">
        <f t="shared" si="76"/>
        <v>9.208211561413481</v>
      </c>
      <c r="BK79" s="37">
        <f t="shared" si="77"/>
        <v>2.346567974824375</v>
      </c>
      <c r="BL79" t="str">
        <f t="shared" si="78"/>
        <v>Difficult</v>
      </c>
      <c r="BM79" t="str">
        <f t="shared" si="79"/>
        <v>Self</v>
      </c>
      <c r="BN79">
        <f t="shared" si="83"/>
        <v>-1.4660578996161402</v>
      </c>
      <c r="BO79">
        <f t="shared" si="84"/>
      </c>
      <c r="BP79">
        <f t="shared" si="85"/>
        <v>-0.10650121593245368</v>
      </c>
      <c r="BQ79">
        <f t="shared" si="86"/>
        <v>0.06734572751544271</v>
      </c>
      <c r="BR79">
        <f t="shared" si="87"/>
        <v>-0.5017377960110504</v>
      </c>
    </row>
    <row r="80" spans="1:70" ht="12.75">
      <c r="A80" s="16" t="s">
        <v>53</v>
      </c>
      <c r="B80" s="23">
        <v>179</v>
      </c>
      <c r="C80" s="21">
        <v>49</v>
      </c>
      <c r="D80" s="10">
        <v>49</v>
      </c>
      <c r="E80" s="9">
        <v>2</v>
      </c>
      <c r="F80">
        <f t="shared" si="45"/>
        <v>1</v>
      </c>
      <c r="G80" s="9">
        <v>1</v>
      </c>
      <c r="H80">
        <v>4</v>
      </c>
      <c r="I80" s="15">
        <v>2</v>
      </c>
      <c r="J80" s="9">
        <v>10</v>
      </c>
      <c r="K80" s="15">
        <v>0</v>
      </c>
      <c r="L80" s="11">
        <f t="shared" si="46"/>
        <v>3</v>
      </c>
      <c r="M80" s="10">
        <v>0</v>
      </c>
      <c r="N80" s="9">
        <v>1</v>
      </c>
      <c r="O80" s="9">
        <v>1</v>
      </c>
      <c r="P80" s="9">
        <v>0</v>
      </c>
      <c r="Q80" s="17"/>
      <c r="R80" s="17"/>
      <c r="S80" s="22">
        <f aca="true" t="shared" si="88" ref="S80:S129">IF(Q80*R80=0,"",R80-Q80)</f>
      </c>
      <c r="T80" s="25"/>
      <c r="U80" s="9">
        <v>50</v>
      </c>
      <c r="V80" s="9"/>
      <c r="W80" s="9"/>
      <c r="X80" s="22">
        <f t="shared" si="80"/>
      </c>
      <c r="Y80" s="9">
        <v>2</v>
      </c>
      <c r="Z80">
        <f t="shared" si="81"/>
      </c>
      <c r="AA80">
        <f t="shared" si="82"/>
      </c>
      <c r="AB80" s="9">
        <v>1</v>
      </c>
      <c r="AC80">
        <f t="shared" si="47"/>
      </c>
      <c r="AD80">
        <f t="shared" si="48"/>
      </c>
      <c r="AE80">
        <f t="shared" si="49"/>
        <v>-1</v>
      </c>
      <c r="AF80">
        <f t="shared" si="50"/>
      </c>
      <c r="AG80">
        <f t="shared" si="51"/>
      </c>
      <c r="AI80" t="str">
        <f t="shared" si="52"/>
        <v>Simple</v>
      </c>
      <c r="AJ80">
        <f t="shared" si="53"/>
        <v>2.2810539999999992</v>
      </c>
      <c r="AK80" s="35">
        <f t="shared" si="54"/>
        <v>2.9466032237780397</v>
      </c>
      <c r="AL80">
        <f t="shared" si="55"/>
        <v>-1</v>
      </c>
      <c r="AM80">
        <f t="shared" si="56"/>
        <v>0.71</v>
      </c>
      <c r="AN80">
        <f t="shared" si="57"/>
        <v>-0.71</v>
      </c>
      <c r="AO80">
        <f t="shared" si="58"/>
        <v>0.71</v>
      </c>
      <c r="AP80" s="12" t="str">
        <f t="shared" si="59"/>
        <v>Win</v>
      </c>
      <c r="AQ80" s="35">
        <f t="shared" si="60"/>
        <v>1.163861720745638</v>
      </c>
      <c r="AR80" s="35">
        <f t="shared" si="61"/>
        <v>1.163861720745638</v>
      </c>
      <c r="AS80">
        <f ca="1" t="shared" si="62"/>
        <v>41</v>
      </c>
      <c r="AT80" s="35">
        <f t="shared" si="63"/>
        <v>2.9466032237780397</v>
      </c>
      <c r="AU80" s="35">
        <f t="shared" si="64"/>
        <v>2.9466032237780397</v>
      </c>
      <c r="AV80">
        <f ca="1" t="shared" si="65"/>
        <v>56</v>
      </c>
      <c r="AW80" s="35">
        <f t="shared" si="66"/>
        <v>1.7827415030324016</v>
      </c>
      <c r="AX80">
        <f t="shared" si="67"/>
        <v>0.327</v>
      </c>
      <c r="AY80">
        <f>IF(BL80="Difficult",1+(MAX(AY$1:AY79)),"")</f>
        <v>41</v>
      </c>
      <c r="AZ80">
        <f>IF(BL80="Simple",1+(MAX(AZ$1:AZ79)),"")</f>
      </c>
      <c r="BA80" s="14">
        <f t="shared" si="68"/>
        <v>1</v>
      </c>
      <c r="BB80" s="14">
        <f t="shared" si="69"/>
        <v>41</v>
      </c>
      <c r="BC80" s="14">
        <v>2</v>
      </c>
      <c r="BD80">
        <f t="shared" si="70"/>
      </c>
      <c r="BE80">
        <f t="shared" si="71"/>
        <v>2.9466032237780397</v>
      </c>
      <c r="BF80" s="35">
        <f t="shared" si="72"/>
      </c>
      <c r="BG80" s="37">
        <f t="shared" si="73"/>
        <v>2</v>
      </c>
      <c r="BH80">
        <f t="shared" si="74"/>
        <v>1</v>
      </c>
      <c r="BI80">
        <f t="shared" si="75"/>
        <v>1</v>
      </c>
      <c r="BJ80" s="37">
        <f t="shared" si="76"/>
        <v>9.208211561413481</v>
      </c>
      <c r="BK80" s="37">
        <f t="shared" si="77"/>
        <v>2.346567974824375</v>
      </c>
      <c r="BL80" t="str">
        <f t="shared" si="78"/>
        <v>Difficult</v>
      </c>
      <c r="BM80" t="str">
        <f t="shared" si="79"/>
        <v>Self</v>
      </c>
      <c r="BN80">
        <f t="shared" si="83"/>
        <v>-1.4660578996161402</v>
      </c>
      <c r="BO80">
        <f t="shared" si="84"/>
        <v>-2.0016485332039684</v>
      </c>
      <c r="BP80">
        <f t="shared" si="85"/>
        <v>-2.9420960901340365</v>
      </c>
      <c r="BQ80">
        <f t="shared" si="86"/>
        <v>-2.5502893018256656</v>
      </c>
      <c r="BR80">
        <f t="shared" si="87"/>
        <v>-2.2400229561949527</v>
      </c>
    </row>
    <row r="81" spans="1:70" ht="12.75">
      <c r="A81" s="16" t="s">
        <v>53</v>
      </c>
      <c r="B81" s="23">
        <v>180</v>
      </c>
      <c r="C81" s="21">
        <v>12</v>
      </c>
      <c r="D81" s="10">
        <v>12</v>
      </c>
      <c r="E81" s="9">
        <v>2</v>
      </c>
      <c r="F81">
        <f t="shared" si="45"/>
        <v>1</v>
      </c>
      <c r="G81" s="9">
        <v>0</v>
      </c>
      <c r="H81">
        <v>2</v>
      </c>
      <c r="I81" s="15">
        <v>9</v>
      </c>
      <c r="J81" s="9">
        <v>6</v>
      </c>
      <c r="K81" s="15">
        <v>2</v>
      </c>
      <c r="L81" s="11">
        <f t="shared" si="46"/>
        <v>5</v>
      </c>
      <c r="M81" s="10">
        <v>75</v>
      </c>
      <c r="N81" s="9">
        <v>6</v>
      </c>
      <c r="O81" s="9">
        <v>9</v>
      </c>
      <c r="P81" s="9">
        <v>75</v>
      </c>
      <c r="Q81" s="9">
        <v>8</v>
      </c>
      <c r="R81" s="9">
        <v>10</v>
      </c>
      <c r="S81" s="22">
        <f t="shared" si="88"/>
        <v>2</v>
      </c>
      <c r="T81" s="25"/>
      <c r="U81" s="9">
        <v>40</v>
      </c>
      <c r="V81" s="9"/>
      <c r="W81" s="9"/>
      <c r="X81" s="22">
        <f t="shared" si="80"/>
      </c>
      <c r="Y81" s="9">
        <v>6</v>
      </c>
      <c r="Z81">
        <f t="shared" si="81"/>
      </c>
      <c r="AA81">
        <f t="shared" si="82"/>
      </c>
      <c r="AB81" s="9">
        <v>6</v>
      </c>
      <c r="AC81">
        <f t="shared" si="47"/>
      </c>
      <c r="AD81">
        <f t="shared" si="48"/>
      </c>
      <c r="AE81">
        <f t="shared" si="49"/>
        <v>3</v>
      </c>
      <c r="AF81">
        <f t="shared" si="50"/>
      </c>
      <c r="AG81">
        <f t="shared" si="51"/>
      </c>
      <c r="AI81" t="str">
        <f t="shared" si="52"/>
        <v>Simple</v>
      </c>
      <c r="AJ81">
        <f t="shared" si="53"/>
        <v>6.281053999999999</v>
      </c>
      <c r="AK81" s="35">
        <f t="shared" si="54"/>
        <v>9.852967954780532</v>
      </c>
      <c r="AL81">
        <f t="shared" si="55"/>
        <v>0</v>
      </c>
      <c r="AM81">
        <f t="shared" si="56"/>
        <v>0.547</v>
      </c>
      <c r="AN81">
        <f t="shared" si="57"/>
        <v>0.20299999999999996</v>
      </c>
      <c r="AO81">
        <f t="shared" si="58"/>
        <v>0.547</v>
      </c>
      <c r="AP81" s="12" t="str">
        <f t="shared" si="59"/>
        <v>Win</v>
      </c>
      <c r="AQ81" s="35">
        <f t="shared" si="60"/>
        <v>0.1392824626337923</v>
      </c>
      <c r="AR81" s="35">
        <f t="shared" si="61"/>
        <v>0.1392824626337923</v>
      </c>
      <c r="AS81">
        <f ca="1" t="shared" si="62"/>
        <v>39</v>
      </c>
      <c r="AT81" s="35">
        <f t="shared" si="63"/>
        <v>9.852967954780532</v>
      </c>
      <c r="AU81" s="35">
        <f t="shared" si="64"/>
        <v>9.852967954780532</v>
      </c>
      <c r="AV81">
        <f ca="1" t="shared" si="65"/>
        <v>64</v>
      </c>
      <c r="AW81" s="35">
        <f t="shared" si="66"/>
        <v>9.71368549214674</v>
      </c>
      <c r="AX81">
        <f t="shared" si="67"/>
        <v>0.424</v>
      </c>
      <c r="AY81">
        <f>IF(BL81="Difficult",1+(MAX(AY$1:AY80)),"")</f>
      </c>
      <c r="AZ81">
        <f>IF(BL81="Simple",1+(MAX(AZ$1:AZ80)),"")</f>
        <v>39</v>
      </c>
      <c r="BA81" s="14">
        <f t="shared" si="68"/>
        <v>0</v>
      </c>
      <c r="BB81" s="14">
        <f t="shared" si="69"/>
        <v>39</v>
      </c>
      <c r="BC81" s="14">
        <v>2</v>
      </c>
      <c r="BD81">
        <f t="shared" si="70"/>
        <v>9.852967954780532</v>
      </c>
      <c r="BE81">
        <f t="shared" si="71"/>
      </c>
      <c r="BF81" s="35">
        <f t="shared" si="72"/>
        <v>9</v>
      </c>
      <c r="BG81" s="37">
        <f t="shared" si="73"/>
      </c>
      <c r="BH81">
        <f t="shared" si="74"/>
        <v>9</v>
      </c>
      <c r="BI81">
        <f t="shared" si="75"/>
        <v>9</v>
      </c>
      <c r="BJ81" s="37">
        <f t="shared" si="76"/>
        <v>9.208211561413481</v>
      </c>
      <c r="BK81" s="37">
        <f t="shared" si="77"/>
        <v>2.346567974824375</v>
      </c>
      <c r="BL81" t="str">
        <f t="shared" si="78"/>
        <v>Simple</v>
      </c>
      <c r="BM81" t="str">
        <f t="shared" si="79"/>
        <v>Self</v>
      </c>
      <c r="BN81">
        <f t="shared" si="83"/>
        <v>0.35275650380340234</v>
      </c>
      <c r="BO81">
        <f t="shared" si="84"/>
        <v>1.1966640715974046</v>
      </c>
      <c r="BP81">
        <f t="shared" si="85"/>
        <v>1.7838953668686017</v>
      </c>
      <c r="BQ81">
        <f t="shared" si="86"/>
        <v>1.3761632421859968</v>
      </c>
      <c r="BR81">
        <f t="shared" si="87"/>
        <v>1.1773697961138514</v>
      </c>
    </row>
    <row r="82" spans="1:70" ht="12.75">
      <c r="A82" s="16" t="s">
        <v>53</v>
      </c>
      <c r="B82" s="23">
        <v>181</v>
      </c>
      <c r="C82" s="21">
        <v>31</v>
      </c>
      <c r="D82" s="10">
        <v>31</v>
      </c>
      <c r="E82" s="9">
        <v>2</v>
      </c>
      <c r="F82">
        <f t="shared" si="45"/>
        <v>1</v>
      </c>
      <c r="G82" s="9">
        <v>0</v>
      </c>
      <c r="H82">
        <v>2</v>
      </c>
      <c r="I82" s="15">
        <v>8</v>
      </c>
      <c r="K82" s="15">
        <v>3</v>
      </c>
      <c r="L82" s="11">
        <f t="shared" si="46"/>
        <v>0</v>
      </c>
      <c r="M82" s="10">
        <v>50</v>
      </c>
      <c r="N82" s="9">
        <v>4</v>
      </c>
      <c r="O82" s="9">
        <v>5</v>
      </c>
      <c r="P82" s="9">
        <v>50</v>
      </c>
      <c r="Q82" s="17"/>
      <c r="R82" s="17"/>
      <c r="S82" s="22">
        <f t="shared" si="88"/>
      </c>
      <c r="T82" s="25"/>
      <c r="U82" s="9">
        <v>50</v>
      </c>
      <c r="V82" s="9"/>
      <c r="W82" s="9"/>
      <c r="X82" s="22">
        <f t="shared" si="80"/>
      </c>
      <c r="Y82" s="9">
        <v>5</v>
      </c>
      <c r="Z82">
        <f t="shared" si="81"/>
      </c>
      <c r="AA82">
        <f t="shared" si="82"/>
      </c>
      <c r="AB82" s="9">
        <v>5</v>
      </c>
      <c r="AC82">
        <f t="shared" si="47"/>
      </c>
      <c r="AD82">
        <f t="shared" si="48"/>
      </c>
      <c r="AE82">
        <f t="shared" si="49"/>
        <v>0</v>
      </c>
      <c r="AF82">
        <f t="shared" si="50"/>
      </c>
      <c r="AG82">
        <f t="shared" si="51"/>
      </c>
      <c r="AI82" t="str">
        <f t="shared" si="52"/>
        <v>Simple</v>
      </c>
      <c r="AJ82">
        <f t="shared" si="53"/>
        <v>12.281054</v>
      </c>
      <c r="AK82" s="35">
        <f t="shared" si="54"/>
        <v>8</v>
      </c>
      <c r="AL82">
        <f t="shared" si="55"/>
        <v>-3</v>
      </c>
      <c r="AM82">
        <f t="shared" si="56"/>
        <v>0.216</v>
      </c>
      <c r="AN82">
        <f t="shared" si="57"/>
        <v>0.28400000000000003</v>
      </c>
      <c r="AO82">
        <f t="shared" si="58"/>
        <v>0.216</v>
      </c>
      <c r="AP82" s="12" t="str">
        <f t="shared" si="59"/>
        <v>Lose</v>
      </c>
      <c r="AQ82" s="35">
        <f t="shared" si="60"/>
        <v>-1.829559137531156</v>
      </c>
      <c r="AR82" s="35">
        <f t="shared" si="61"/>
        <v>-1.829559137531156</v>
      </c>
      <c r="AS82">
        <f ca="1" t="shared" si="62"/>
        <v>40</v>
      </c>
      <c r="AT82" s="35">
        <f t="shared" si="63"/>
        <v>8</v>
      </c>
      <c r="AU82" s="35">
        <f t="shared" si="64"/>
        <v>8</v>
      </c>
      <c r="AV82">
        <f ca="1" t="shared" si="65"/>
        <v>106</v>
      </c>
      <c r="AW82" s="35">
        <f t="shared" si="66"/>
        <v>9.829559137531156</v>
      </c>
      <c r="AX82">
        <f t="shared" si="67"/>
        <v>0.528</v>
      </c>
      <c r="AY82">
        <f>IF(BL82="Difficult",1+(MAX(AY$1:AY81)),"")</f>
      </c>
      <c r="AZ82">
        <f>IF(BL82="Simple",1+(MAX(AZ$1:AZ81)),"")</f>
        <v>40</v>
      </c>
      <c r="BA82" s="14">
        <f t="shared" si="68"/>
        <v>0</v>
      </c>
      <c r="BB82" s="14">
        <f t="shared" si="69"/>
        <v>40</v>
      </c>
      <c r="BC82" s="14">
        <v>2</v>
      </c>
      <c r="BD82">
        <f t="shared" si="70"/>
        <v>8</v>
      </c>
      <c r="BE82">
        <f t="shared" si="71"/>
      </c>
      <c r="BF82" s="35">
        <f t="shared" si="72"/>
        <v>8</v>
      </c>
      <c r="BG82" s="37">
        <f t="shared" si="73"/>
      </c>
      <c r="BH82">
        <f t="shared" si="74"/>
        <v>5</v>
      </c>
      <c r="BI82">
        <f t="shared" si="75"/>
        <v>5</v>
      </c>
      <c r="BJ82" s="37">
        <f t="shared" si="76"/>
        <v>9.208211561413481</v>
      </c>
      <c r="BK82" s="37">
        <f t="shared" si="77"/>
        <v>2.346567974824375</v>
      </c>
      <c r="BL82" t="str">
        <f t="shared" si="78"/>
        <v>Simple</v>
      </c>
      <c r="BM82" t="str">
        <f t="shared" si="79"/>
        <v>Self</v>
      </c>
      <c r="BN82">
        <f t="shared" si="83"/>
        <v>1.2621637055131736</v>
      </c>
      <c r="BO82">
        <f t="shared" si="84"/>
        <v>0.13055986999694705</v>
      </c>
      <c r="BP82">
        <f t="shared" si="85"/>
        <v>-0.10650121593245368</v>
      </c>
      <c r="BQ82">
        <f t="shared" si="86"/>
        <v>0.06734572751544271</v>
      </c>
      <c r="BR82">
        <f t="shared" si="87"/>
        <v>0.33839202177327743</v>
      </c>
    </row>
    <row r="83" spans="1:70" ht="12.75">
      <c r="A83" s="16" t="s">
        <v>53</v>
      </c>
      <c r="B83" s="23">
        <v>182</v>
      </c>
      <c r="C83" s="21">
        <v>13</v>
      </c>
      <c r="D83" s="10">
        <v>2</v>
      </c>
      <c r="E83" s="9">
        <v>1</v>
      </c>
      <c r="F83">
        <f t="shared" si="45"/>
        <v>0</v>
      </c>
      <c r="G83" s="9">
        <v>1</v>
      </c>
      <c r="H83">
        <v>3</v>
      </c>
      <c r="I83" s="15">
        <v>6</v>
      </c>
      <c r="J83" s="9">
        <v>40</v>
      </c>
      <c r="K83" s="15">
        <v>1</v>
      </c>
      <c r="L83" s="11">
        <f t="shared" si="46"/>
        <v>4</v>
      </c>
      <c r="M83" s="10">
        <v>25</v>
      </c>
      <c r="N83" s="9">
        <v>3</v>
      </c>
      <c r="O83" s="9">
        <v>2</v>
      </c>
      <c r="P83" s="9">
        <v>30</v>
      </c>
      <c r="Q83" s="9">
        <v>1</v>
      </c>
      <c r="R83" s="9">
        <v>6</v>
      </c>
      <c r="S83" s="22">
        <f t="shared" si="88"/>
        <v>5</v>
      </c>
      <c r="T83" s="25"/>
      <c r="U83" s="9">
        <v>40</v>
      </c>
      <c r="V83" s="9"/>
      <c r="W83" s="9"/>
      <c r="X83" s="22">
        <f t="shared" si="80"/>
      </c>
      <c r="Y83" s="9">
        <v>3</v>
      </c>
      <c r="Z83">
        <f t="shared" si="81"/>
      </c>
      <c r="AA83">
        <f t="shared" si="82"/>
      </c>
      <c r="AB83" s="9">
        <v>2</v>
      </c>
      <c r="AC83">
        <f t="shared" si="47"/>
      </c>
      <c r="AD83">
        <f t="shared" si="48"/>
      </c>
      <c r="AE83">
        <f t="shared" si="49"/>
        <v>-1</v>
      </c>
      <c r="AF83">
        <f t="shared" si="50"/>
      </c>
      <c r="AG83">
        <f t="shared" si="51"/>
      </c>
      <c r="AI83" t="str">
        <f t="shared" si="52"/>
        <v>Simple</v>
      </c>
      <c r="AJ83">
        <f t="shared" si="53"/>
        <v>27.718946000000003</v>
      </c>
      <c r="AK83" s="35">
        <f t="shared" si="54"/>
        <v>6.351132258740654</v>
      </c>
      <c r="AL83">
        <f t="shared" si="55"/>
        <v>1</v>
      </c>
      <c r="AM83">
        <f t="shared" si="56"/>
        <v>1</v>
      </c>
      <c r="AN83">
        <f t="shared" si="57"/>
        <v>-0.15700000000000003</v>
      </c>
      <c r="AO83">
        <f t="shared" si="58"/>
        <v>0.457</v>
      </c>
      <c r="AP83" s="12" t="str">
        <f t="shared" si="59"/>
        <v>Win</v>
      </c>
      <c r="AQ83" s="35">
        <f t="shared" si="60"/>
        <v>4.531823655012462</v>
      </c>
      <c r="AR83" s="35">
        <f t="shared" si="61"/>
        <v>0.1638617207456381</v>
      </c>
      <c r="AS83">
        <f ca="1" t="shared" si="62"/>
        <v>14</v>
      </c>
      <c r="AT83" s="35">
        <f t="shared" si="63"/>
        <v>1.9831703244738295</v>
      </c>
      <c r="AU83" s="35">
        <f t="shared" si="64"/>
        <v>1.9831703244738295</v>
      </c>
      <c r="AV83">
        <f ca="1" t="shared" si="65"/>
        <v>19</v>
      </c>
      <c r="AW83" s="35">
        <f t="shared" si="66"/>
        <v>1.8193086037281914</v>
      </c>
      <c r="AX83">
        <f t="shared" si="67"/>
        <v>0.373</v>
      </c>
      <c r="AY83">
        <f>IF(BL83="Difficult",1+(MAX(AY$1:AY82)),"")</f>
        <v>42</v>
      </c>
      <c r="AZ83">
        <f>IF(BL83="Simple",1+(MAX(AZ$1:AZ82)),"")</f>
      </c>
      <c r="BA83" s="14">
        <f t="shared" si="68"/>
        <v>1</v>
      </c>
      <c r="BB83" s="14">
        <f t="shared" si="69"/>
        <v>42</v>
      </c>
      <c r="BC83" s="14">
        <v>2</v>
      </c>
      <c r="BD83">
        <f t="shared" si="70"/>
      </c>
      <c r="BE83">
        <f t="shared" si="71"/>
        <v>6.351132258740654</v>
      </c>
      <c r="BF83" s="35">
        <f t="shared" si="72"/>
      </c>
      <c r="BG83" s="37">
        <f t="shared" si="73"/>
        <v>6</v>
      </c>
      <c r="BH83">
        <f t="shared" si="74"/>
        <v>2</v>
      </c>
      <c r="BI83">
        <f t="shared" si="75"/>
        <v>2</v>
      </c>
      <c r="BJ83" s="37">
        <f t="shared" si="76"/>
        <v>9.208211561413481</v>
      </c>
      <c r="BK83" s="37">
        <f t="shared" si="77"/>
        <v>2.346567974824375</v>
      </c>
      <c r="BL83" t="str">
        <f t="shared" si="78"/>
        <v>Difficult</v>
      </c>
      <c r="BM83" t="str">
        <f t="shared" si="79"/>
        <v>Det</v>
      </c>
      <c r="BN83">
        <f t="shared" si="83"/>
        <v>-0.5566506979063689</v>
      </c>
      <c r="BO83">
        <f t="shared" si="84"/>
        <v>-0.9355443316035106</v>
      </c>
      <c r="BP83">
        <f t="shared" si="85"/>
        <v>-1.0516995073329813</v>
      </c>
      <c r="BQ83">
        <f t="shared" si="86"/>
        <v>-0.9797082842210005</v>
      </c>
      <c r="BR83">
        <f t="shared" si="87"/>
        <v>-0.8809007052659653</v>
      </c>
    </row>
    <row r="84" spans="1:70" ht="12.75">
      <c r="A84" s="16" t="s">
        <v>53</v>
      </c>
      <c r="B84" s="23">
        <v>183</v>
      </c>
      <c r="C84" s="21">
        <v>9</v>
      </c>
      <c r="D84" s="10">
        <v>31</v>
      </c>
      <c r="E84" s="9">
        <v>1</v>
      </c>
      <c r="F84">
        <f t="shared" si="45"/>
        <v>0</v>
      </c>
      <c r="G84" s="9">
        <v>1</v>
      </c>
      <c r="H84">
        <v>3</v>
      </c>
      <c r="I84" s="15">
        <v>0</v>
      </c>
      <c r="J84" s="9">
        <v>6</v>
      </c>
      <c r="K84" s="15">
        <v>0</v>
      </c>
      <c r="L84" s="11">
        <f t="shared" si="46"/>
        <v>3</v>
      </c>
      <c r="M84" s="10">
        <v>0</v>
      </c>
      <c r="N84" s="9">
        <v>4</v>
      </c>
      <c r="O84" s="9">
        <v>1</v>
      </c>
      <c r="P84" s="9">
        <v>50</v>
      </c>
      <c r="Q84" s="9">
        <v>0</v>
      </c>
      <c r="R84" s="9">
        <v>6</v>
      </c>
      <c r="S84" s="22">
        <f>R84-Q84</f>
        <v>6</v>
      </c>
      <c r="T84" s="25"/>
      <c r="U84" s="9">
        <v>50</v>
      </c>
      <c r="V84" s="9"/>
      <c r="W84" s="9"/>
      <c r="Y84" s="9">
        <v>2</v>
      </c>
      <c r="Z84">
        <f t="shared" si="81"/>
      </c>
      <c r="AA84">
        <f t="shared" si="82"/>
      </c>
      <c r="AB84" s="9">
        <v>2</v>
      </c>
      <c r="AC84">
        <f t="shared" si="47"/>
      </c>
      <c r="AD84">
        <f t="shared" si="48"/>
      </c>
      <c r="AE84">
        <f t="shared" si="49"/>
        <v>-1</v>
      </c>
      <c r="AF84">
        <f t="shared" si="50"/>
      </c>
      <c r="AG84">
        <f t="shared" si="51"/>
      </c>
      <c r="AI84" t="str">
        <f t="shared" si="52"/>
        <v>Simple</v>
      </c>
      <c r="AJ84">
        <f t="shared" si="53"/>
        <v>6.281053999999999</v>
      </c>
      <c r="AK84" s="35">
        <f t="shared" si="54"/>
        <v>0.8529679547805323</v>
      </c>
      <c r="AL84">
        <f t="shared" si="55"/>
        <v>-2</v>
      </c>
      <c r="AM84">
        <f t="shared" si="56"/>
        <v>0.14</v>
      </c>
      <c r="AN84">
        <f t="shared" si="57"/>
        <v>-0.378</v>
      </c>
      <c r="AO84">
        <f t="shared" si="58"/>
        <v>0.878</v>
      </c>
      <c r="AP84" s="12" t="str">
        <f t="shared" si="59"/>
        <v>Win</v>
      </c>
      <c r="AQ84" s="35">
        <f t="shared" si="60"/>
        <v>-0.14703204521946767</v>
      </c>
      <c r="AR84" s="35">
        <f t="shared" si="61"/>
        <v>2.8997855892792863</v>
      </c>
      <c r="AS84">
        <f ca="1" t="shared" si="62"/>
        <v>6</v>
      </c>
      <c r="AT84" s="35">
        <f t="shared" si="63"/>
        <v>3.8997855892792863</v>
      </c>
      <c r="AU84" s="35">
        <f t="shared" si="64"/>
        <v>3.8997855892792863</v>
      </c>
      <c r="AV84">
        <f ca="1" t="shared" si="65"/>
        <v>25</v>
      </c>
      <c r="AW84" s="35">
        <f t="shared" si="66"/>
        <v>1</v>
      </c>
      <c r="AX84">
        <f t="shared" si="67"/>
        <v>0.177</v>
      </c>
      <c r="AY84">
        <f>IF(BL84="Difficult",1+(MAX(AY$1:AY83)),"")</f>
        <v>43</v>
      </c>
      <c r="AZ84">
        <f>IF(BL84="Simple",1+(MAX(AZ$1:AZ83)),"")</f>
      </c>
      <c r="BA84" s="14">
        <f t="shared" si="68"/>
        <v>1</v>
      </c>
      <c r="BB84" s="14">
        <f t="shared" si="69"/>
        <v>43</v>
      </c>
      <c r="BC84" s="14">
        <v>2</v>
      </c>
      <c r="BD84">
        <f t="shared" si="70"/>
      </c>
      <c r="BE84">
        <f t="shared" si="71"/>
        <v>0.8529679547805323</v>
      </c>
      <c r="BF84" s="35">
        <f t="shared" si="72"/>
      </c>
      <c r="BG84" s="37">
        <f t="shared" si="73"/>
        <v>0</v>
      </c>
      <c r="BH84">
        <f t="shared" si="74"/>
        <v>1</v>
      </c>
      <c r="BI84">
        <f t="shared" si="75"/>
        <v>1</v>
      </c>
      <c r="BJ84" s="37">
        <f t="shared" si="76"/>
        <v>9.208211561413481</v>
      </c>
      <c r="BK84" s="37">
        <f t="shared" si="77"/>
        <v>2.346567974824375</v>
      </c>
      <c r="BL84" t="str">
        <f t="shared" si="78"/>
        <v>Difficult</v>
      </c>
      <c r="BM84" t="str">
        <f t="shared" si="79"/>
        <v>Det</v>
      </c>
      <c r="BN84">
        <f t="shared" si="83"/>
        <v>-1.4660578996161402</v>
      </c>
      <c r="BO84">
        <f t="shared" si="84"/>
        <v>-2.0016485332039684</v>
      </c>
      <c r="BP84">
        <f t="shared" si="85"/>
        <v>-0.10650121593245368</v>
      </c>
      <c r="BQ84">
        <f t="shared" si="86"/>
        <v>0.06734572751544271</v>
      </c>
      <c r="BR84">
        <f t="shared" si="87"/>
        <v>-0.8767154803092799</v>
      </c>
    </row>
    <row r="85" spans="1:70" ht="12.75">
      <c r="A85" s="16" t="s">
        <v>53</v>
      </c>
      <c r="B85" s="23">
        <v>184</v>
      </c>
      <c r="C85" s="21">
        <v>2</v>
      </c>
      <c r="D85" s="10">
        <v>47</v>
      </c>
      <c r="E85" s="9">
        <v>0</v>
      </c>
      <c r="F85">
        <f t="shared" si="45"/>
        <v>0</v>
      </c>
      <c r="G85" s="9">
        <v>1</v>
      </c>
      <c r="H85">
        <v>3</v>
      </c>
      <c r="I85" s="15">
        <v>3</v>
      </c>
      <c r="K85" s="15">
        <v>3</v>
      </c>
      <c r="L85" s="11">
        <f t="shared" si="46"/>
        <v>6</v>
      </c>
      <c r="M85" s="10">
        <v>50</v>
      </c>
      <c r="N85" s="9">
        <v>4</v>
      </c>
      <c r="O85" s="9">
        <v>2</v>
      </c>
      <c r="P85" s="9">
        <v>50</v>
      </c>
      <c r="Q85" s="9">
        <v>0</v>
      </c>
      <c r="R85" s="9">
        <v>4</v>
      </c>
      <c r="S85" s="22">
        <f>R85-Q85</f>
        <v>4</v>
      </c>
      <c r="T85" s="25"/>
      <c r="U85" s="9">
        <v>50</v>
      </c>
      <c r="V85" s="9"/>
      <c r="W85" s="9"/>
      <c r="Y85" s="9">
        <v>2</v>
      </c>
      <c r="Z85">
        <f t="shared" si="81"/>
      </c>
      <c r="AA85">
        <f t="shared" si="82"/>
      </c>
      <c r="AB85" s="9">
        <v>1</v>
      </c>
      <c r="AC85">
        <f t="shared" si="47"/>
      </c>
      <c r="AD85">
        <f t="shared" si="48"/>
      </c>
      <c r="AE85">
        <f t="shared" si="49"/>
        <v>0</v>
      </c>
      <c r="AF85">
        <f t="shared" si="50"/>
      </c>
      <c r="AG85">
        <f t="shared" si="51"/>
      </c>
      <c r="AH85" s="9">
        <v>47</v>
      </c>
      <c r="AI85" t="str">
        <f t="shared" si="52"/>
        <v>Simple</v>
      </c>
      <c r="AJ85">
        <f t="shared" si="53"/>
        <v>12.281054</v>
      </c>
      <c r="AK85" s="35">
        <f t="shared" si="54"/>
        <v>3</v>
      </c>
      <c r="AL85">
        <f t="shared" si="55"/>
        <v>-1</v>
      </c>
      <c r="AM85">
        <f t="shared" si="56"/>
        <v>0.766</v>
      </c>
      <c r="AN85">
        <f t="shared" si="57"/>
        <v>-0.35</v>
      </c>
      <c r="AO85">
        <f t="shared" si="58"/>
        <v>0.85</v>
      </c>
      <c r="AP85" s="12" t="str">
        <f t="shared" si="59"/>
        <v>Win</v>
      </c>
      <c r="AQ85" s="35">
        <f t="shared" si="60"/>
        <v>0.006579141723206394</v>
      </c>
      <c r="AR85" s="35">
        <f t="shared" si="61"/>
        <v>0.8361382792543619</v>
      </c>
      <c r="AS85">
        <f ca="1" t="shared" si="62"/>
        <v>36</v>
      </c>
      <c r="AT85" s="35">
        <f t="shared" si="63"/>
        <v>3.8295591375311555</v>
      </c>
      <c r="AU85" s="35">
        <f t="shared" si="64"/>
        <v>3.8295591375311555</v>
      </c>
      <c r="AV85">
        <f ca="1" t="shared" si="65"/>
        <v>21</v>
      </c>
      <c r="AW85" s="35">
        <f t="shared" si="66"/>
        <v>2.9934208582767936</v>
      </c>
      <c r="AX85">
        <f t="shared" si="67"/>
        <v>0.747</v>
      </c>
      <c r="AY85">
        <f>IF(BL85="Difficult",1+(MAX(AY$1:AY84)),"")</f>
        <v>44</v>
      </c>
      <c r="AZ85">
        <f>IF(BL85="Simple",1+(MAX(AZ$1:AZ84)),"")</f>
      </c>
      <c r="BA85" s="14">
        <f t="shared" si="68"/>
        <v>1</v>
      </c>
      <c r="BB85" s="14">
        <f t="shared" si="69"/>
        <v>44</v>
      </c>
      <c r="BC85" s="14">
        <v>2</v>
      </c>
      <c r="BD85">
        <f t="shared" si="70"/>
      </c>
      <c r="BE85">
        <f t="shared" si="71"/>
        <v>3</v>
      </c>
      <c r="BF85" s="35">
        <f t="shared" si="72"/>
      </c>
      <c r="BG85" s="37">
        <f t="shared" si="73"/>
        <v>3</v>
      </c>
      <c r="BH85">
        <f t="shared" si="74"/>
        <v>2</v>
      </c>
      <c r="BI85">
        <f t="shared" si="75"/>
        <v>2</v>
      </c>
      <c r="BJ85" s="37">
        <f t="shared" si="76"/>
        <v>9.208211561413481</v>
      </c>
      <c r="BK85" s="37">
        <f t="shared" si="77"/>
        <v>2.346567974824375</v>
      </c>
      <c r="BL85" t="str">
        <f t="shared" si="78"/>
        <v>Difficult</v>
      </c>
      <c r="BM85" t="str">
        <f t="shared" si="79"/>
        <v>Indet</v>
      </c>
      <c r="BN85">
        <f t="shared" si="83"/>
        <v>1.2621637055131736</v>
      </c>
      <c r="BO85">
        <f t="shared" si="84"/>
        <v>0.13055986999694705</v>
      </c>
      <c r="BP85">
        <f t="shared" si="85"/>
        <v>-0.10650121593245368</v>
      </c>
      <c r="BQ85">
        <f t="shared" si="86"/>
        <v>0.06734572751544271</v>
      </c>
      <c r="BR85">
        <f t="shared" si="87"/>
        <v>0.33839202177327743</v>
      </c>
    </row>
    <row r="86" spans="1:70" ht="12.75">
      <c r="A86" s="16" t="s">
        <v>53</v>
      </c>
      <c r="B86" s="23">
        <v>185</v>
      </c>
      <c r="C86" s="21">
        <v>35</v>
      </c>
      <c r="D86" s="10">
        <v>50</v>
      </c>
      <c r="E86" s="9">
        <v>1</v>
      </c>
      <c r="F86">
        <f t="shared" si="45"/>
        <v>0</v>
      </c>
      <c r="G86" s="9">
        <v>0</v>
      </c>
      <c r="H86">
        <v>1</v>
      </c>
      <c r="I86" s="15">
        <v>10</v>
      </c>
      <c r="J86" s="9">
        <v>51</v>
      </c>
      <c r="K86" s="15">
        <v>1</v>
      </c>
      <c r="L86" s="11">
        <f t="shared" si="46"/>
        <v>4</v>
      </c>
      <c r="M86" s="10">
        <v>50</v>
      </c>
      <c r="N86" s="9">
        <v>4</v>
      </c>
      <c r="O86" s="9">
        <v>8</v>
      </c>
      <c r="P86" s="9">
        <v>20</v>
      </c>
      <c r="Q86" s="17">
        <v>8</v>
      </c>
      <c r="R86" s="17">
        <v>10</v>
      </c>
      <c r="S86" s="22">
        <f t="shared" si="88"/>
        <v>2</v>
      </c>
      <c r="T86" s="25"/>
      <c r="U86" s="9">
        <v>30</v>
      </c>
      <c r="V86" s="9"/>
      <c r="W86" s="9"/>
      <c r="X86" s="22">
        <f t="shared" si="80"/>
      </c>
      <c r="Y86" s="9">
        <v>8</v>
      </c>
      <c r="Z86">
        <f t="shared" si="81"/>
      </c>
      <c r="AA86">
        <f t="shared" si="82"/>
      </c>
      <c r="AB86" s="9">
        <v>3</v>
      </c>
      <c r="AC86">
        <f t="shared" si="47"/>
      </c>
      <c r="AD86">
        <f t="shared" si="48"/>
      </c>
      <c r="AE86">
        <f t="shared" si="49"/>
        <v>0</v>
      </c>
      <c r="AF86">
        <f t="shared" si="50"/>
      </c>
      <c r="AG86">
        <f t="shared" si="51"/>
      </c>
      <c r="AI86" t="str">
        <f t="shared" si="52"/>
        <v>Simple</v>
      </c>
      <c r="AJ86">
        <f t="shared" si="53"/>
        <v>38.718946</v>
      </c>
      <c r="AK86" s="35">
        <f t="shared" si="54"/>
        <v>10.093635268997508</v>
      </c>
      <c r="AL86">
        <f t="shared" si="55"/>
        <v>-2</v>
      </c>
      <c r="AM86">
        <f t="shared" si="56"/>
        <v>0.726</v>
      </c>
      <c r="AN86">
        <f t="shared" si="57"/>
        <v>-0.79</v>
      </c>
      <c r="AO86">
        <f t="shared" si="58"/>
        <v>0.99</v>
      </c>
      <c r="AP86" s="12" t="str">
        <f t="shared" si="59"/>
        <v>Win</v>
      </c>
      <c r="AQ86" s="35">
        <f t="shared" si="60"/>
        <v>1.371756690813486</v>
      </c>
      <c r="AR86" s="35">
        <f t="shared" si="61"/>
        <v>2.236429054218707</v>
      </c>
      <c r="AS86">
        <f ca="1" t="shared" si="62"/>
        <v>77</v>
      </c>
      <c r="AT86" s="35">
        <f t="shared" si="63"/>
        <v>10.958307632402729</v>
      </c>
      <c r="AU86" s="35">
        <f t="shared" si="64"/>
        <v>10.958307632402729</v>
      </c>
      <c r="AV86">
        <f ca="1" t="shared" si="65"/>
        <v>94</v>
      </c>
      <c r="AW86" s="35">
        <f t="shared" si="66"/>
        <v>8.721878578184022</v>
      </c>
      <c r="AX86">
        <f t="shared" si="67"/>
        <v>0.273</v>
      </c>
      <c r="AY86">
        <f>IF(BL86="Difficult",1+(MAX(AY$1:AY85)),"")</f>
      </c>
      <c r="AZ86">
        <f>IF(BL86="Simple",1+(MAX(AZ$1:AZ85)),"")</f>
        <v>41</v>
      </c>
      <c r="BA86" s="14">
        <f t="shared" si="68"/>
        <v>0</v>
      </c>
      <c r="BB86" s="14">
        <f t="shared" si="69"/>
        <v>41</v>
      </c>
      <c r="BC86" s="14">
        <v>2</v>
      </c>
      <c r="BD86">
        <f t="shared" si="70"/>
        <v>10.093635268997508</v>
      </c>
      <c r="BE86">
        <f t="shared" si="71"/>
      </c>
      <c r="BF86" s="35">
        <f t="shared" si="72"/>
        <v>10</v>
      </c>
      <c r="BG86" s="37">
        <f t="shared" si="73"/>
      </c>
      <c r="BH86">
        <f t="shared" si="74"/>
        <v>8</v>
      </c>
      <c r="BI86">
        <f t="shared" si="75"/>
        <v>8</v>
      </c>
      <c r="BJ86" s="37">
        <f t="shared" si="76"/>
        <v>9.208211561413481</v>
      </c>
      <c r="BK86" s="37">
        <f t="shared" si="77"/>
        <v>2.346567974824375</v>
      </c>
      <c r="BL86" t="str">
        <f t="shared" si="78"/>
        <v>Simple</v>
      </c>
      <c r="BM86" t="str">
        <f t="shared" si="79"/>
        <v>Det</v>
      </c>
      <c r="BN86">
        <f t="shared" si="83"/>
        <v>-0.5566506979063689</v>
      </c>
      <c r="BO86">
        <f t="shared" si="84"/>
        <v>0.13055986999694705</v>
      </c>
      <c r="BP86">
        <f t="shared" si="85"/>
        <v>-0.10650121593245368</v>
      </c>
      <c r="BQ86">
        <f t="shared" si="86"/>
        <v>-1.503235290089222</v>
      </c>
      <c r="BR86">
        <f t="shared" si="87"/>
        <v>-0.5089568334827744</v>
      </c>
    </row>
    <row r="87" spans="1:70" ht="12.75">
      <c r="A87" s="16" t="s">
        <v>53</v>
      </c>
      <c r="B87" s="23">
        <v>186</v>
      </c>
      <c r="C87" s="21">
        <v>1</v>
      </c>
      <c r="D87" s="10">
        <v>26</v>
      </c>
      <c r="E87" s="9">
        <v>1</v>
      </c>
      <c r="F87">
        <f t="shared" si="45"/>
        <v>0</v>
      </c>
      <c r="G87" s="9">
        <v>1</v>
      </c>
      <c r="H87">
        <v>3</v>
      </c>
      <c r="I87" s="15">
        <v>0</v>
      </c>
      <c r="J87" s="32"/>
      <c r="K87" s="15">
        <v>0</v>
      </c>
      <c r="L87" s="11">
        <f t="shared" si="46"/>
        <v>3</v>
      </c>
      <c r="M87" s="10">
        <v>0</v>
      </c>
      <c r="N87" s="9">
        <v>4</v>
      </c>
      <c r="O87" s="9">
        <v>4</v>
      </c>
      <c r="P87" s="9">
        <v>45</v>
      </c>
      <c r="Q87" s="9">
        <v>3</v>
      </c>
      <c r="R87" s="9">
        <v>7</v>
      </c>
      <c r="S87" s="22">
        <f t="shared" si="88"/>
        <v>4</v>
      </c>
      <c r="T87" s="25"/>
      <c r="U87" s="9">
        <v>50</v>
      </c>
      <c r="V87" s="9"/>
      <c r="W87" s="9"/>
      <c r="X87" s="22">
        <f t="shared" si="80"/>
      </c>
      <c r="Y87" s="9">
        <v>4</v>
      </c>
      <c r="Z87">
        <f t="shared" si="81"/>
      </c>
      <c r="AA87">
        <f t="shared" si="82"/>
      </c>
      <c r="AB87" s="9">
        <v>1</v>
      </c>
      <c r="AC87">
        <f t="shared" si="47"/>
      </c>
      <c r="AD87">
        <f t="shared" si="48"/>
      </c>
      <c r="AE87">
        <f t="shared" si="49"/>
        <v>0</v>
      </c>
      <c r="AF87">
        <f t="shared" si="50"/>
      </c>
      <c r="AG87">
        <f t="shared" si="51"/>
      </c>
      <c r="AI87" t="str">
        <f t="shared" si="52"/>
        <v>Simple</v>
      </c>
      <c r="AJ87">
        <f t="shared" si="53"/>
        <v>12.281054</v>
      </c>
      <c r="AK87" s="35">
        <f t="shared" si="54"/>
        <v>0</v>
      </c>
      <c r="AL87">
        <f t="shared" si="55"/>
        <v>2</v>
      </c>
      <c r="AM87">
        <f t="shared" si="56"/>
        <v>0</v>
      </c>
      <c r="AN87">
        <f t="shared" si="57"/>
        <v>-0.288</v>
      </c>
      <c r="AO87">
        <f t="shared" si="58"/>
        <v>0.738</v>
      </c>
      <c r="AP87" s="12" t="str">
        <f t="shared" si="59"/>
        <v>Lose</v>
      </c>
      <c r="AQ87" s="35">
        <f t="shared" si="60"/>
        <v>-2.9597615072244525</v>
      </c>
      <c r="AR87" s="35">
        <f t="shared" si="61"/>
        <v>0</v>
      </c>
      <c r="AS87">
        <f ca="1" t="shared" si="62"/>
        <v>8</v>
      </c>
      <c r="AT87" s="35">
        <f t="shared" si="63"/>
        <v>2.9597615072244525</v>
      </c>
      <c r="AU87" s="35">
        <f t="shared" si="64"/>
        <v>2.9597615072244525</v>
      </c>
      <c r="AV87">
        <f ca="1" t="shared" si="65"/>
        <v>8</v>
      </c>
      <c r="AW87" s="35">
        <f t="shared" si="66"/>
        <v>2.9597615072244525</v>
      </c>
      <c r="AX87">
        <f t="shared" si="67"/>
        <v>0.738</v>
      </c>
      <c r="AY87">
        <f>IF(BL87="Difficult",1+(MAX(AY$1:AY86)),"")</f>
        <v>45</v>
      </c>
      <c r="AZ87">
        <f>IF(BL87="Simple",1+(MAX(AZ$1:AZ86)),"")</f>
      </c>
      <c r="BA87" s="14">
        <f t="shared" si="68"/>
        <v>1</v>
      </c>
      <c r="BB87" s="14">
        <f t="shared" si="69"/>
        <v>45</v>
      </c>
      <c r="BC87" s="14">
        <v>2</v>
      </c>
      <c r="BD87">
        <f t="shared" si="70"/>
      </c>
      <c r="BE87">
        <f t="shared" si="71"/>
        <v>0</v>
      </c>
      <c r="BF87" s="35">
        <f t="shared" si="72"/>
      </c>
      <c r="BG87" s="37">
        <f t="shared" si="73"/>
        <v>0</v>
      </c>
      <c r="BH87">
        <f t="shared" si="74"/>
        <v>4</v>
      </c>
      <c r="BI87">
        <f t="shared" si="75"/>
        <v>4</v>
      </c>
      <c r="BJ87" s="37">
        <f t="shared" si="76"/>
        <v>9.208211561413481</v>
      </c>
      <c r="BK87" s="37">
        <f t="shared" si="77"/>
        <v>2.346567974824375</v>
      </c>
      <c r="BL87" t="str">
        <f t="shared" si="78"/>
        <v>Difficult</v>
      </c>
      <c r="BM87" t="str">
        <f t="shared" si="79"/>
        <v>Det</v>
      </c>
      <c r="BN87">
        <f t="shared" si="83"/>
        <v>-1.4660578996161402</v>
      </c>
      <c r="BO87">
        <f t="shared" si="84"/>
        <v>-2.0016485332039684</v>
      </c>
      <c r="BP87">
        <f t="shared" si="85"/>
        <v>-0.10650121593245368</v>
      </c>
      <c r="BQ87">
        <f t="shared" si="86"/>
        <v>-0.19441777541866812</v>
      </c>
      <c r="BR87">
        <f t="shared" si="87"/>
        <v>-0.9421563560428076</v>
      </c>
    </row>
    <row r="88" spans="1:70" ht="12.75">
      <c r="A88" s="16" t="s">
        <v>53</v>
      </c>
      <c r="B88" s="23">
        <v>187</v>
      </c>
      <c r="C88" s="21">
        <v>26</v>
      </c>
      <c r="D88" s="10">
        <v>17</v>
      </c>
      <c r="E88" s="9">
        <v>0</v>
      </c>
      <c r="F88">
        <f t="shared" si="45"/>
        <v>0</v>
      </c>
      <c r="G88" s="9">
        <v>1</v>
      </c>
      <c r="H88">
        <v>3</v>
      </c>
      <c r="I88" s="15">
        <v>1</v>
      </c>
      <c r="J88" s="26">
        <v>5</v>
      </c>
      <c r="K88" s="15">
        <v>2</v>
      </c>
      <c r="L88" s="11">
        <f t="shared" si="46"/>
        <v>1</v>
      </c>
      <c r="M88" s="10">
        <v>25</v>
      </c>
      <c r="N88" s="9">
        <v>3</v>
      </c>
      <c r="O88" s="9">
        <v>2</v>
      </c>
      <c r="P88" s="9">
        <v>30</v>
      </c>
      <c r="Q88" s="9">
        <v>1</v>
      </c>
      <c r="R88" s="9">
        <v>3</v>
      </c>
      <c r="S88" s="22">
        <f t="shared" si="88"/>
        <v>2</v>
      </c>
      <c r="T88" s="25"/>
      <c r="U88" s="9">
        <v>50</v>
      </c>
      <c r="V88" s="9"/>
      <c r="W88" s="9"/>
      <c r="X88" s="22">
        <f t="shared" si="80"/>
      </c>
      <c r="Y88" s="9">
        <v>2</v>
      </c>
      <c r="Z88">
        <f t="shared" si="81"/>
      </c>
      <c r="AA88">
        <f t="shared" si="82"/>
      </c>
      <c r="AB88" s="9">
        <v>3</v>
      </c>
      <c r="AC88">
        <f t="shared" si="47"/>
      </c>
      <c r="AD88">
        <f t="shared" si="48"/>
      </c>
      <c r="AE88">
        <f t="shared" si="49"/>
        <v>0</v>
      </c>
      <c r="AF88">
        <f t="shared" si="50"/>
      </c>
      <c r="AG88">
        <f t="shared" si="51"/>
      </c>
      <c r="AH88" s="9">
        <v>17</v>
      </c>
      <c r="AI88" t="str">
        <f t="shared" si="52"/>
        <v>Simple</v>
      </c>
      <c r="AJ88">
        <f t="shared" si="53"/>
        <v>7.281053999999999</v>
      </c>
      <c r="AK88" s="35">
        <f t="shared" si="54"/>
        <v>1.8295591375311555</v>
      </c>
      <c r="AL88">
        <f t="shared" si="55"/>
        <v>0</v>
      </c>
      <c r="AM88">
        <f t="shared" si="56"/>
        <v>0.383</v>
      </c>
      <c r="AN88">
        <f t="shared" si="57"/>
        <v>-0.21400000000000002</v>
      </c>
      <c r="AO88">
        <f t="shared" si="58"/>
        <v>0.514</v>
      </c>
      <c r="AP88" s="12" t="str">
        <f t="shared" si="59"/>
        <v>Lose</v>
      </c>
      <c r="AQ88" s="35">
        <f t="shared" si="60"/>
        <v>-0.9147700881945915</v>
      </c>
      <c r="AR88" s="35">
        <f t="shared" si="61"/>
        <v>-0.744329225725747</v>
      </c>
      <c r="AS88">
        <f ca="1" t="shared" si="62"/>
        <v>30</v>
      </c>
      <c r="AT88" s="35">
        <f t="shared" si="63"/>
        <v>2</v>
      </c>
      <c r="AU88" s="35">
        <f t="shared" si="64"/>
        <v>2</v>
      </c>
      <c r="AV88">
        <f ca="1" t="shared" si="65"/>
        <v>28</v>
      </c>
      <c r="AW88" s="35">
        <f t="shared" si="66"/>
        <v>2.744329225725747</v>
      </c>
      <c r="AX88">
        <f t="shared" si="67"/>
        <v>0.579</v>
      </c>
      <c r="AY88">
        <f>IF(BL88="Difficult",1+(MAX(AY$1:AY87)),"")</f>
        <v>46</v>
      </c>
      <c r="AZ88">
        <f>IF(BL88="Simple",1+(MAX(AZ$1:AZ87)),"")</f>
      </c>
      <c r="BA88" s="14">
        <f t="shared" si="68"/>
        <v>1</v>
      </c>
      <c r="BB88" s="14">
        <f t="shared" si="69"/>
        <v>46</v>
      </c>
      <c r="BC88" s="14">
        <v>2</v>
      </c>
      <c r="BD88">
        <f t="shared" si="70"/>
      </c>
      <c r="BE88">
        <f t="shared" si="71"/>
        <v>1.8295591375311555</v>
      </c>
      <c r="BF88" s="35">
        <f t="shared" si="72"/>
      </c>
      <c r="BG88" s="37">
        <f t="shared" si="73"/>
        <v>1</v>
      </c>
      <c r="BH88">
        <f t="shared" si="74"/>
        <v>2</v>
      </c>
      <c r="BI88">
        <f t="shared" si="75"/>
        <v>2</v>
      </c>
      <c r="BJ88" s="37">
        <f t="shared" si="76"/>
        <v>9.208211561413481</v>
      </c>
      <c r="BK88" s="37">
        <f t="shared" si="77"/>
        <v>2.346567974824375</v>
      </c>
      <c r="BL88" t="str">
        <f t="shared" si="78"/>
        <v>Difficult</v>
      </c>
      <c r="BM88" t="str">
        <f t="shared" si="79"/>
        <v>Indet</v>
      </c>
      <c r="BN88">
        <f t="shared" si="83"/>
        <v>0.35275650380340234</v>
      </c>
      <c r="BO88">
        <f t="shared" si="84"/>
        <v>-0.9355443316035106</v>
      </c>
      <c r="BP88">
        <f t="shared" si="85"/>
        <v>-1.0516995073329813</v>
      </c>
      <c r="BQ88">
        <f t="shared" si="86"/>
        <v>-0.9797082842210005</v>
      </c>
      <c r="BR88">
        <f t="shared" si="87"/>
        <v>-0.6535489048385226</v>
      </c>
    </row>
    <row r="89" spans="1:70" ht="12.75">
      <c r="A89" s="16" t="s">
        <v>53</v>
      </c>
      <c r="B89" s="23">
        <v>188</v>
      </c>
      <c r="C89" s="21">
        <v>19</v>
      </c>
      <c r="D89" s="10">
        <v>34</v>
      </c>
      <c r="E89" s="9">
        <v>0</v>
      </c>
      <c r="F89">
        <f t="shared" si="45"/>
        <v>0</v>
      </c>
      <c r="G89" s="9">
        <v>1</v>
      </c>
      <c r="H89">
        <v>3</v>
      </c>
      <c r="I89" s="15">
        <v>3</v>
      </c>
      <c r="J89" s="9">
        <v>1.3</v>
      </c>
      <c r="K89" s="15">
        <v>0</v>
      </c>
      <c r="L89" s="11">
        <f t="shared" si="46"/>
        <v>3</v>
      </c>
      <c r="M89" s="10">
        <v>2</v>
      </c>
      <c r="N89" s="9">
        <v>4</v>
      </c>
      <c r="O89" s="9">
        <v>5</v>
      </c>
      <c r="P89" s="9">
        <v>50</v>
      </c>
      <c r="Q89" s="9">
        <v>2</v>
      </c>
      <c r="R89" s="9">
        <v>9</v>
      </c>
      <c r="S89" s="22">
        <f t="shared" si="88"/>
        <v>7</v>
      </c>
      <c r="T89" s="25"/>
      <c r="U89" s="9">
        <v>50</v>
      </c>
      <c r="V89" s="9"/>
      <c r="W89" s="9"/>
      <c r="X89" s="22">
        <f t="shared" si="80"/>
      </c>
      <c r="Y89" s="9">
        <v>5</v>
      </c>
      <c r="Z89">
        <f t="shared" si="81"/>
      </c>
      <c r="AA89">
        <f t="shared" si="82"/>
      </c>
      <c r="AB89" s="9">
        <v>1</v>
      </c>
      <c r="AC89">
        <f t="shared" si="47"/>
      </c>
      <c r="AD89">
        <f t="shared" si="48"/>
      </c>
      <c r="AE89">
        <f t="shared" si="49"/>
        <v>0</v>
      </c>
      <c r="AF89">
        <f t="shared" si="50"/>
      </c>
      <c r="AG89">
        <f t="shared" si="51"/>
      </c>
      <c r="AH89" s="9">
        <v>34</v>
      </c>
      <c r="AI89" t="str">
        <f t="shared" si="52"/>
        <v>Simple</v>
      </c>
      <c r="AJ89">
        <f t="shared" si="53"/>
        <v>10.981053999999999</v>
      </c>
      <c r="AK89" s="35">
        <f t="shared" si="54"/>
        <v>3.742946513708461</v>
      </c>
      <c r="AL89">
        <f t="shared" si="55"/>
        <v>2</v>
      </c>
      <c r="AM89">
        <f t="shared" si="56"/>
        <v>0.813</v>
      </c>
      <c r="AN89">
        <f t="shared" si="57"/>
        <v>-0.397</v>
      </c>
      <c r="AO89">
        <f t="shared" si="58"/>
        <v>0.897</v>
      </c>
      <c r="AP89" s="12" t="str">
        <f t="shared" si="59"/>
        <v>Win</v>
      </c>
      <c r="AQ89" s="35">
        <f t="shared" si="60"/>
        <v>2.742946513708461</v>
      </c>
      <c r="AR89" s="35">
        <f t="shared" si="61"/>
        <v>2.9114899979039746</v>
      </c>
      <c r="AS89">
        <f ca="1" t="shared" si="62"/>
        <v>17</v>
      </c>
      <c r="AT89" s="35">
        <f t="shared" si="63"/>
        <v>3.9114899979039746</v>
      </c>
      <c r="AU89" s="35">
        <f t="shared" si="64"/>
        <v>3.9114899979039746</v>
      </c>
      <c r="AV89">
        <f ca="1" t="shared" si="65"/>
        <v>33</v>
      </c>
      <c r="AW89" s="35">
        <f t="shared" si="66"/>
        <v>1</v>
      </c>
      <c r="AX89">
        <f t="shared" si="67"/>
        <v>0.177</v>
      </c>
      <c r="AY89">
        <f>IF(BL89="Difficult",1+(MAX(AY$1:AY88)),"")</f>
        <v>47</v>
      </c>
      <c r="AZ89">
        <f>IF(BL89="Simple",1+(MAX(AZ$1:AZ88)),"")</f>
      </c>
      <c r="BA89" s="14">
        <f t="shared" si="68"/>
        <v>1</v>
      </c>
      <c r="BB89" s="14">
        <f t="shared" si="69"/>
        <v>47</v>
      </c>
      <c r="BC89" s="14">
        <v>2</v>
      </c>
      <c r="BD89">
        <f t="shared" si="70"/>
      </c>
      <c r="BE89">
        <f t="shared" si="71"/>
        <v>3.742946513708461</v>
      </c>
      <c r="BF89" s="35">
        <f t="shared" si="72"/>
      </c>
      <c r="BG89" s="37">
        <f t="shared" si="73"/>
        <v>3</v>
      </c>
      <c r="BH89">
        <f t="shared" si="74"/>
        <v>5</v>
      </c>
      <c r="BI89">
        <f t="shared" si="75"/>
        <v>5</v>
      </c>
      <c r="BJ89" s="37">
        <f t="shared" si="76"/>
        <v>9.208211561413481</v>
      </c>
      <c r="BK89" s="37">
        <f t="shared" si="77"/>
        <v>2.346567974824375</v>
      </c>
      <c r="BL89" t="str">
        <f t="shared" si="78"/>
        <v>Difficult</v>
      </c>
      <c r="BM89" t="str">
        <f t="shared" si="79"/>
        <v>Indet</v>
      </c>
      <c r="BN89">
        <f t="shared" si="83"/>
        <v>-1.4660578996161402</v>
      </c>
      <c r="BO89">
        <f t="shared" si="84"/>
        <v>-1.9163601970759316</v>
      </c>
      <c r="BP89">
        <f t="shared" si="85"/>
        <v>-0.10650121593245368</v>
      </c>
      <c r="BQ89">
        <f t="shared" si="86"/>
        <v>0.06734572751544271</v>
      </c>
      <c r="BR89">
        <f t="shared" si="87"/>
        <v>-0.8553933962772707</v>
      </c>
    </row>
    <row r="90" spans="1:70" ht="12.75">
      <c r="A90" s="16" t="s">
        <v>53</v>
      </c>
      <c r="B90" s="23">
        <v>189</v>
      </c>
      <c r="C90" s="21">
        <v>48</v>
      </c>
      <c r="D90" s="10">
        <v>48</v>
      </c>
      <c r="E90" s="9">
        <v>2</v>
      </c>
      <c r="F90">
        <f t="shared" si="45"/>
        <v>1</v>
      </c>
      <c r="G90" s="9">
        <v>0</v>
      </c>
      <c r="H90">
        <v>2</v>
      </c>
      <c r="I90" s="15">
        <v>10</v>
      </c>
      <c r="J90" s="9">
        <v>13</v>
      </c>
      <c r="K90" s="15">
        <v>3</v>
      </c>
      <c r="L90" s="11">
        <f t="shared" si="46"/>
        <v>6</v>
      </c>
      <c r="M90" s="10">
        <v>100</v>
      </c>
      <c r="N90" s="9">
        <v>7</v>
      </c>
      <c r="O90" s="9">
        <v>10</v>
      </c>
      <c r="P90" s="9">
        <v>90</v>
      </c>
      <c r="Q90" s="9">
        <v>8</v>
      </c>
      <c r="R90" s="9">
        <v>10</v>
      </c>
      <c r="S90" s="22">
        <f t="shared" si="88"/>
        <v>2</v>
      </c>
      <c r="T90" s="25"/>
      <c r="U90" s="9">
        <v>60</v>
      </c>
      <c r="V90" s="9"/>
      <c r="W90" s="9"/>
      <c r="X90" s="22">
        <f t="shared" si="80"/>
      </c>
      <c r="Y90" s="9">
        <v>8</v>
      </c>
      <c r="Z90">
        <f t="shared" si="81"/>
      </c>
      <c r="AA90">
        <f t="shared" si="82"/>
      </c>
      <c r="AB90" s="9">
        <v>6</v>
      </c>
      <c r="AC90">
        <f t="shared" si="47"/>
      </c>
      <c r="AD90">
        <f t="shared" si="48"/>
      </c>
      <c r="AE90">
        <f t="shared" si="49"/>
        <v>2</v>
      </c>
      <c r="AF90">
        <f t="shared" si="50"/>
      </c>
      <c r="AG90">
        <f t="shared" si="51"/>
      </c>
      <c r="AI90" t="str">
        <f t="shared" si="52"/>
        <v>Simple</v>
      </c>
      <c r="AJ90">
        <f t="shared" si="53"/>
        <v>0.7189460000000008</v>
      </c>
      <c r="AK90" s="35">
        <f t="shared" si="54"/>
        <v>10.983170324473829</v>
      </c>
      <c r="AL90">
        <f t="shared" si="55"/>
        <v>0</v>
      </c>
      <c r="AM90">
        <f t="shared" si="56"/>
        <v>1</v>
      </c>
      <c r="AN90">
        <f t="shared" si="57"/>
        <v>-0.09999999999999998</v>
      </c>
      <c r="AO90">
        <f t="shared" si="58"/>
        <v>1</v>
      </c>
      <c r="AP90" s="12" t="str">
        <f t="shared" si="59"/>
        <v>Win</v>
      </c>
      <c r="AQ90" s="35">
        <f t="shared" si="60"/>
        <v>1.0833847351945423</v>
      </c>
      <c r="AR90" s="35">
        <f t="shared" si="61"/>
        <v>1.0833847351945423</v>
      </c>
      <c r="AS90">
        <f ca="1" t="shared" si="62"/>
        <v>42</v>
      </c>
      <c r="AT90" s="35">
        <f t="shared" si="63"/>
        <v>10.983170324473829</v>
      </c>
      <c r="AU90" s="35">
        <f t="shared" si="64"/>
        <v>10.983170324473829</v>
      </c>
      <c r="AV90">
        <f ca="1" t="shared" si="65"/>
        <v>36</v>
      </c>
      <c r="AW90" s="35">
        <f t="shared" si="66"/>
        <v>9.899785589279286</v>
      </c>
      <c r="AX90">
        <f t="shared" si="67"/>
        <v>0.603</v>
      </c>
      <c r="AY90">
        <f>IF(BL90="Difficult",1+(MAX(AY$1:AY89)),"")</f>
      </c>
      <c r="AZ90">
        <f>IF(BL90="Simple",1+(MAX(AZ$1:AZ89)),"")</f>
        <v>42</v>
      </c>
      <c r="BA90" s="14">
        <f t="shared" si="68"/>
        <v>0</v>
      </c>
      <c r="BB90" s="14">
        <f t="shared" si="69"/>
        <v>42</v>
      </c>
      <c r="BC90" s="14">
        <v>2</v>
      </c>
      <c r="BD90">
        <f t="shared" si="70"/>
        <v>10.983170324473829</v>
      </c>
      <c r="BE90">
        <f t="shared" si="71"/>
      </c>
      <c r="BF90" s="35">
        <f t="shared" si="72"/>
        <v>10</v>
      </c>
      <c r="BG90" s="37">
        <f t="shared" si="73"/>
      </c>
      <c r="BH90">
        <f t="shared" si="74"/>
        <v>10</v>
      </c>
      <c r="BI90">
        <f t="shared" si="75"/>
        <v>10</v>
      </c>
      <c r="BJ90" s="37">
        <f t="shared" si="76"/>
        <v>9.208211561413481</v>
      </c>
      <c r="BK90" s="37">
        <f t="shared" si="77"/>
        <v>2.346567974824375</v>
      </c>
      <c r="BL90" t="str">
        <f t="shared" si="78"/>
        <v>Simple</v>
      </c>
      <c r="BM90" t="str">
        <f t="shared" si="79"/>
        <v>Self</v>
      </c>
      <c r="BN90">
        <f t="shared" si="83"/>
        <v>1.2621637055131736</v>
      </c>
      <c r="BO90">
        <f t="shared" si="84"/>
        <v>2.2627682731978624</v>
      </c>
      <c r="BP90">
        <f t="shared" si="85"/>
        <v>2.729093658269129</v>
      </c>
      <c r="BQ90">
        <f t="shared" si="86"/>
        <v>2.161453750988329</v>
      </c>
      <c r="BR90">
        <f t="shared" si="87"/>
        <v>2.1038698469921235</v>
      </c>
    </row>
    <row r="91" spans="1:70" ht="12.75">
      <c r="A91" s="16" t="s">
        <v>53</v>
      </c>
      <c r="B91" s="23">
        <v>190</v>
      </c>
      <c r="C91" s="21">
        <v>43</v>
      </c>
      <c r="D91" s="10">
        <v>43</v>
      </c>
      <c r="E91" s="9">
        <v>2</v>
      </c>
      <c r="F91">
        <f t="shared" si="45"/>
        <v>1</v>
      </c>
      <c r="G91" s="9">
        <v>1</v>
      </c>
      <c r="H91">
        <v>4</v>
      </c>
      <c r="I91" s="15">
        <v>2</v>
      </c>
      <c r="J91" s="9">
        <v>23</v>
      </c>
      <c r="K91" s="15">
        <v>1</v>
      </c>
      <c r="L91" s="11">
        <f t="shared" si="46"/>
        <v>4</v>
      </c>
      <c r="M91" s="10">
        <v>5</v>
      </c>
      <c r="N91" s="9">
        <v>2</v>
      </c>
      <c r="O91" s="9">
        <v>2</v>
      </c>
      <c r="P91" s="9">
        <v>1</v>
      </c>
      <c r="Q91" s="9">
        <v>2</v>
      </c>
      <c r="R91" s="9">
        <v>5</v>
      </c>
      <c r="S91" s="22">
        <f t="shared" si="88"/>
        <v>3</v>
      </c>
      <c r="T91" s="25"/>
      <c r="U91" s="9">
        <v>30</v>
      </c>
      <c r="V91" s="9"/>
      <c r="W91" s="9"/>
      <c r="X91" s="22">
        <f t="shared" si="80"/>
      </c>
      <c r="Y91" s="9">
        <v>4</v>
      </c>
      <c r="Z91">
        <f t="shared" si="81"/>
      </c>
      <c r="AA91">
        <f t="shared" si="82"/>
      </c>
      <c r="AB91" s="9">
        <v>2</v>
      </c>
      <c r="AC91">
        <f t="shared" si="47"/>
      </c>
      <c r="AD91">
        <f t="shared" si="48"/>
      </c>
      <c r="AE91">
        <f t="shared" si="49"/>
        <v>-2</v>
      </c>
      <c r="AF91">
        <f t="shared" si="50"/>
      </c>
      <c r="AG91">
        <f t="shared" si="51"/>
      </c>
      <c r="AI91" t="str">
        <f t="shared" si="52"/>
        <v>Simple</v>
      </c>
      <c r="AJ91">
        <f t="shared" si="53"/>
        <v>10.718946</v>
      </c>
      <c r="AK91" s="35">
        <f t="shared" si="54"/>
        <v>2.7490821519800606</v>
      </c>
      <c r="AL91">
        <f t="shared" si="55"/>
        <v>0</v>
      </c>
      <c r="AM91">
        <f t="shared" si="56"/>
        <v>0.588</v>
      </c>
      <c r="AN91">
        <f t="shared" si="57"/>
        <v>-0.578</v>
      </c>
      <c r="AO91">
        <f t="shared" si="58"/>
        <v>0.588</v>
      </c>
      <c r="AP91" s="12" t="str">
        <f t="shared" si="59"/>
        <v>Win</v>
      </c>
      <c r="AQ91" s="35">
        <f t="shared" si="60"/>
        <v>1.6320380657331761</v>
      </c>
      <c r="AR91" s="35">
        <f t="shared" si="61"/>
        <v>1.6320380657331761</v>
      </c>
      <c r="AS91">
        <f ca="1" t="shared" si="62"/>
        <v>48</v>
      </c>
      <c r="AT91" s="35">
        <f t="shared" si="63"/>
        <v>2.7490821519800606</v>
      </c>
      <c r="AU91" s="35">
        <f t="shared" si="64"/>
        <v>2.7490821519800606</v>
      </c>
      <c r="AV91">
        <f ca="1" t="shared" si="65"/>
        <v>5</v>
      </c>
      <c r="AW91" s="35">
        <f t="shared" si="66"/>
        <v>1.1170440862468844</v>
      </c>
      <c r="AX91">
        <f t="shared" si="67"/>
        <v>0.224</v>
      </c>
      <c r="AY91">
        <f>IF(BL91="Difficult",1+(MAX(AY$1:AY90)),"")</f>
        <v>48</v>
      </c>
      <c r="AZ91">
        <f>IF(BL91="Simple",1+(MAX(AZ$1:AZ90)),"")</f>
      </c>
      <c r="BA91" s="14">
        <f t="shared" si="68"/>
        <v>1</v>
      </c>
      <c r="BB91" s="14">
        <f t="shared" si="69"/>
        <v>48</v>
      </c>
      <c r="BC91" s="14">
        <v>2</v>
      </c>
      <c r="BD91">
        <f t="shared" si="70"/>
      </c>
      <c r="BE91">
        <f t="shared" si="71"/>
        <v>2.7490821519800606</v>
      </c>
      <c r="BF91" s="35">
        <f t="shared" si="72"/>
      </c>
      <c r="BG91" s="37">
        <f t="shared" si="73"/>
        <v>2</v>
      </c>
      <c r="BH91">
        <f t="shared" si="74"/>
        <v>2</v>
      </c>
      <c r="BI91">
        <f t="shared" si="75"/>
        <v>2</v>
      </c>
      <c r="BJ91" s="37">
        <f t="shared" si="76"/>
        <v>9.208211561413481</v>
      </c>
      <c r="BK91" s="37">
        <f t="shared" si="77"/>
        <v>2.346567974824375</v>
      </c>
      <c r="BL91" t="str">
        <f t="shared" si="78"/>
        <v>Difficult</v>
      </c>
      <c r="BM91" t="str">
        <f t="shared" si="79"/>
        <v>Self</v>
      </c>
      <c r="BN91">
        <f t="shared" si="83"/>
        <v>-0.5566506979063689</v>
      </c>
      <c r="BO91">
        <f t="shared" si="84"/>
        <v>-1.7884276928838767</v>
      </c>
      <c r="BP91">
        <f t="shared" si="85"/>
        <v>-1.996897798733509</v>
      </c>
      <c r="BQ91">
        <f t="shared" si="86"/>
        <v>-2.4979366012388433</v>
      </c>
      <c r="BR91">
        <f t="shared" si="87"/>
        <v>-1.7099781976906496</v>
      </c>
    </row>
    <row r="92" spans="1:70" ht="12.75">
      <c r="A92" s="16" t="s">
        <v>53</v>
      </c>
      <c r="B92" s="23">
        <v>191</v>
      </c>
      <c r="C92" s="21">
        <v>22</v>
      </c>
      <c r="D92" s="10">
        <v>22</v>
      </c>
      <c r="E92" s="9">
        <v>2</v>
      </c>
      <c r="F92">
        <f t="shared" si="45"/>
        <v>1</v>
      </c>
      <c r="G92" s="9">
        <v>0</v>
      </c>
      <c r="H92">
        <v>2</v>
      </c>
      <c r="I92" s="15">
        <v>7</v>
      </c>
      <c r="J92" s="26">
        <v>5</v>
      </c>
      <c r="K92" s="15">
        <v>2</v>
      </c>
      <c r="L92" s="11">
        <f t="shared" si="46"/>
        <v>1</v>
      </c>
      <c r="M92" s="10">
        <v>50</v>
      </c>
      <c r="N92" s="9">
        <v>4</v>
      </c>
      <c r="O92" s="9">
        <v>8</v>
      </c>
      <c r="P92" s="9">
        <v>50</v>
      </c>
      <c r="Q92" s="27"/>
      <c r="R92" s="28"/>
      <c r="S92" s="22">
        <f t="shared" si="88"/>
      </c>
      <c r="T92" s="25"/>
      <c r="U92" s="9">
        <v>50</v>
      </c>
      <c r="V92" s="9"/>
      <c r="W92" s="9"/>
      <c r="X92" s="22">
        <f t="shared" si="80"/>
      </c>
      <c r="Y92" s="9">
        <v>7</v>
      </c>
      <c r="Z92">
        <f t="shared" si="81"/>
      </c>
      <c r="AA92">
        <f t="shared" si="82"/>
      </c>
      <c r="AB92" s="9">
        <v>4</v>
      </c>
      <c r="AC92">
        <f t="shared" si="47"/>
      </c>
      <c r="AD92">
        <f t="shared" si="48"/>
      </c>
      <c r="AE92">
        <f t="shared" si="49"/>
        <v>1</v>
      </c>
      <c r="AF92">
        <f t="shared" si="50"/>
      </c>
      <c r="AG92">
        <f t="shared" si="51"/>
      </c>
      <c r="AI92" t="str">
        <f t="shared" si="52"/>
        <v>Simple</v>
      </c>
      <c r="AJ92">
        <f t="shared" si="53"/>
        <v>7.281053999999999</v>
      </c>
      <c r="AK92" s="35">
        <f t="shared" si="54"/>
        <v>7.829559137531155</v>
      </c>
      <c r="AL92">
        <f t="shared" si="55"/>
        <v>1</v>
      </c>
      <c r="AM92">
        <f t="shared" si="56"/>
        <v>0.179</v>
      </c>
      <c r="AN92">
        <f t="shared" si="57"/>
        <v>0.321</v>
      </c>
      <c r="AO92">
        <f t="shared" si="58"/>
        <v>0.179</v>
      </c>
      <c r="AP92" s="12" t="str">
        <f t="shared" si="59"/>
        <v>Lose</v>
      </c>
      <c r="AQ92" s="35">
        <f t="shared" si="60"/>
        <v>-2.755661293703267</v>
      </c>
      <c r="AR92" s="35">
        <f t="shared" si="61"/>
        <v>-2.755661293703267</v>
      </c>
      <c r="AS92">
        <f ca="1" t="shared" si="62"/>
        <v>43</v>
      </c>
      <c r="AT92" s="35">
        <f t="shared" si="63"/>
        <v>7.829559137531155</v>
      </c>
      <c r="AU92" s="35">
        <f t="shared" si="64"/>
        <v>7.829559137531155</v>
      </c>
      <c r="AV92">
        <f ca="1" t="shared" si="65"/>
        <v>1</v>
      </c>
      <c r="AW92" s="35">
        <f t="shared" si="66"/>
        <v>10.585220431234422</v>
      </c>
      <c r="AX92">
        <f t="shared" si="67"/>
        <v>0.754</v>
      </c>
      <c r="AY92">
        <f>IF(BL92="Difficult",1+(MAX(AY$1:AY91)),"")</f>
      </c>
      <c r="AZ92">
        <f>IF(BL92="Simple",1+(MAX(AZ$1:AZ91)),"")</f>
        <v>43</v>
      </c>
      <c r="BA92" s="14">
        <f t="shared" si="68"/>
        <v>0</v>
      </c>
      <c r="BB92" s="14">
        <f t="shared" si="69"/>
        <v>43</v>
      </c>
      <c r="BC92" s="14">
        <v>2</v>
      </c>
      <c r="BD92">
        <f t="shared" si="70"/>
        <v>7.829559137531155</v>
      </c>
      <c r="BE92">
        <f t="shared" si="71"/>
      </c>
      <c r="BF92" s="35">
        <f t="shared" si="72"/>
        <v>7</v>
      </c>
      <c r="BG92" s="37">
        <f t="shared" si="73"/>
      </c>
      <c r="BH92">
        <f t="shared" si="74"/>
        <v>8</v>
      </c>
      <c r="BI92">
        <f t="shared" si="75"/>
        <v>8</v>
      </c>
      <c r="BJ92" s="37">
        <f t="shared" si="76"/>
        <v>9.208211561413481</v>
      </c>
      <c r="BK92" s="37">
        <f t="shared" si="77"/>
        <v>2.346567974824375</v>
      </c>
      <c r="BL92" t="str">
        <f t="shared" si="78"/>
        <v>Simple</v>
      </c>
      <c r="BM92" t="str">
        <f t="shared" si="79"/>
        <v>Self</v>
      </c>
      <c r="BN92">
        <f t="shared" si="83"/>
        <v>0.35275650380340234</v>
      </c>
      <c r="BO92">
        <f t="shared" si="84"/>
        <v>0.13055986999694705</v>
      </c>
      <c r="BP92">
        <f t="shared" si="85"/>
        <v>-0.10650121593245368</v>
      </c>
      <c r="BQ92">
        <f t="shared" si="86"/>
        <v>0.06734572751544271</v>
      </c>
      <c r="BR92">
        <f t="shared" si="87"/>
        <v>0.11104022134583462</v>
      </c>
    </row>
    <row r="93" spans="1:70" ht="12.75">
      <c r="A93" s="16" t="s">
        <v>53</v>
      </c>
      <c r="B93" s="23">
        <v>192</v>
      </c>
      <c r="C93" s="21">
        <v>41</v>
      </c>
      <c r="D93" s="10">
        <v>45</v>
      </c>
      <c r="E93" s="9">
        <v>0</v>
      </c>
      <c r="F93">
        <f t="shared" si="45"/>
        <v>0</v>
      </c>
      <c r="G93" s="9">
        <v>0</v>
      </c>
      <c r="H93">
        <v>1</v>
      </c>
      <c r="I93" s="15">
        <v>10</v>
      </c>
      <c r="J93" s="9">
        <v>10</v>
      </c>
      <c r="K93" s="15">
        <v>0</v>
      </c>
      <c r="L93" s="11">
        <f t="shared" si="46"/>
        <v>3</v>
      </c>
      <c r="M93" s="10">
        <v>50</v>
      </c>
      <c r="N93" s="9"/>
      <c r="O93" s="9"/>
      <c r="P93" s="9"/>
      <c r="Q93" s="9">
        <v>5</v>
      </c>
      <c r="R93" s="9">
        <v>10</v>
      </c>
      <c r="S93" s="22">
        <f t="shared" si="88"/>
        <v>5</v>
      </c>
      <c r="T93" s="25"/>
      <c r="U93" s="9">
        <v>50</v>
      </c>
      <c r="V93" s="17"/>
      <c r="W93" s="17"/>
      <c r="X93" s="22">
        <f t="shared" si="80"/>
      </c>
      <c r="Y93" s="9">
        <v>8</v>
      </c>
      <c r="Z93">
        <f t="shared" si="81"/>
      </c>
      <c r="AA93">
        <f t="shared" si="82"/>
      </c>
      <c r="AB93" s="9">
        <v>6</v>
      </c>
      <c r="AC93">
        <f t="shared" si="47"/>
      </c>
      <c r="AD93">
        <f t="shared" si="48"/>
      </c>
      <c r="AE93">
        <f t="shared" si="49"/>
      </c>
      <c r="AF93">
        <f t="shared" si="50"/>
      </c>
      <c r="AG93">
        <f t="shared" si="51"/>
      </c>
      <c r="AI93" t="str">
        <f t="shared" si="52"/>
        <v>Simple</v>
      </c>
      <c r="AJ93">
        <f t="shared" si="53"/>
        <v>2.2810539999999992</v>
      </c>
      <c r="AK93" s="35">
        <f t="shared" si="54"/>
        <v>10.94660322377804</v>
      </c>
      <c r="AL93">
        <f t="shared" si="55"/>
        <v>-7</v>
      </c>
      <c r="AM93">
        <f t="shared" si="56"/>
        <v>0.962</v>
      </c>
      <c r="AN93">
        <f t="shared" si="57"/>
        <v>-0.179</v>
      </c>
      <c r="AO93">
        <f t="shared" si="58"/>
        <v>0.179</v>
      </c>
      <c r="AP93" s="12" t="str">
        <f t="shared" si="59"/>
        <v>Lose</v>
      </c>
      <c r="AQ93" s="35">
        <f t="shared" si="60"/>
        <v>1.163861720745638</v>
      </c>
      <c r="AR93" s="35">
        <f t="shared" si="61"/>
        <v>-1.9531823655012461</v>
      </c>
      <c r="AS93">
        <f ca="1" t="shared" si="62"/>
        <v>43</v>
      </c>
      <c r="AT93" s="35">
        <f t="shared" si="63"/>
        <v>7.829559137531155</v>
      </c>
      <c r="AU93" s="35">
        <f t="shared" si="64"/>
        <v>7.829559137531155</v>
      </c>
      <c r="AV93">
        <f ca="1" t="shared" si="65"/>
        <v>73</v>
      </c>
      <c r="AW93" s="35">
        <f t="shared" si="66"/>
        <v>9.782741503032401</v>
      </c>
      <c r="AX93">
        <f t="shared" si="67"/>
        <v>0.481</v>
      </c>
      <c r="AY93">
        <f>IF(BL93="Difficult",1+(MAX(AY$1:AY92)),"")</f>
      </c>
      <c r="AZ93">
        <f>IF(BL93="Simple",1+(MAX(AZ$1:AZ92)),"")</f>
        <v>44</v>
      </c>
      <c r="BA93" s="14">
        <f t="shared" si="68"/>
        <v>0</v>
      </c>
      <c r="BB93" s="14">
        <f t="shared" si="69"/>
        <v>44</v>
      </c>
      <c r="BC93" s="14">
        <v>2</v>
      </c>
      <c r="BD93">
        <f t="shared" si="70"/>
        <v>10.94660322377804</v>
      </c>
      <c r="BE93">
        <f t="shared" si="71"/>
      </c>
      <c r="BF93" s="35">
        <f t="shared" si="72"/>
        <v>10</v>
      </c>
      <c r="BG93" s="37">
        <f t="shared" si="73"/>
      </c>
      <c r="BH93">
        <f t="shared" si="74"/>
        <v>0</v>
      </c>
      <c r="BI93" t="e">
        <f t="shared" si="75"/>
        <v>#DIV/0!</v>
      </c>
      <c r="BJ93" s="37">
        <f t="shared" si="76"/>
        <v>9.208211561413481</v>
      </c>
      <c r="BK93" s="37">
        <f t="shared" si="77"/>
        <v>2.346567974824375</v>
      </c>
      <c r="BL93" t="str">
        <f t="shared" si="78"/>
        <v>Simple</v>
      </c>
      <c r="BM93" t="str">
        <f t="shared" si="79"/>
        <v>Indet</v>
      </c>
      <c r="BN93">
        <f t="shared" si="83"/>
        <v>-1.4660578996161402</v>
      </c>
      <c r="BO93">
        <f t="shared" si="84"/>
        <v>0.13055986999694705</v>
      </c>
      <c r="BP93">
        <f t="shared" si="85"/>
      </c>
      <c r="BQ93">
        <f t="shared" si="86"/>
      </c>
      <c r="BR93">
        <f t="shared" si="87"/>
        <v>-0.6677490148095966</v>
      </c>
    </row>
    <row r="94" spans="1:70" ht="12.75">
      <c r="A94" s="16" t="s">
        <v>53</v>
      </c>
      <c r="B94" s="23">
        <v>193</v>
      </c>
      <c r="C94" s="21">
        <v>17</v>
      </c>
      <c r="D94" s="10">
        <v>43</v>
      </c>
      <c r="E94" s="9">
        <v>0</v>
      </c>
      <c r="F94">
        <f t="shared" si="45"/>
        <v>0</v>
      </c>
      <c r="G94" s="9">
        <v>1</v>
      </c>
      <c r="H94">
        <v>3</v>
      </c>
      <c r="I94" s="15">
        <v>1</v>
      </c>
      <c r="J94" s="9">
        <v>12</v>
      </c>
      <c r="K94" s="15">
        <v>3</v>
      </c>
      <c r="L94" s="11">
        <f t="shared" si="46"/>
        <v>0</v>
      </c>
      <c r="M94" s="10">
        <v>60</v>
      </c>
      <c r="N94" s="9">
        <v>5</v>
      </c>
      <c r="O94" s="9">
        <v>6</v>
      </c>
      <c r="P94" s="9">
        <v>50</v>
      </c>
      <c r="Q94" s="17">
        <v>7</v>
      </c>
      <c r="R94" s="17"/>
      <c r="S94" s="22">
        <f t="shared" si="88"/>
      </c>
      <c r="T94" s="25"/>
      <c r="U94" s="9">
        <v>60</v>
      </c>
      <c r="V94" s="9"/>
      <c r="W94" s="9"/>
      <c r="X94" s="22">
        <f t="shared" si="80"/>
      </c>
      <c r="Y94" s="9">
        <v>4</v>
      </c>
      <c r="Z94">
        <f t="shared" si="81"/>
      </c>
      <c r="AA94">
        <f t="shared" si="82"/>
      </c>
      <c r="AB94" s="9">
        <v>5</v>
      </c>
      <c r="AC94">
        <f t="shared" si="47"/>
      </c>
      <c r="AD94">
        <f t="shared" si="48"/>
      </c>
      <c r="AE94">
        <f t="shared" si="49"/>
        <v>2</v>
      </c>
      <c r="AF94">
        <f t="shared" si="50"/>
      </c>
      <c r="AG94">
        <f t="shared" si="51"/>
      </c>
      <c r="AH94" s="26">
        <v>43</v>
      </c>
      <c r="AI94" t="str">
        <f t="shared" si="52"/>
        <v>Simple</v>
      </c>
      <c r="AJ94">
        <f t="shared" si="53"/>
        <v>0.28105399999999925</v>
      </c>
      <c r="AK94" s="35">
        <f t="shared" si="54"/>
        <v>1.9934208582767936</v>
      </c>
      <c r="AL94">
        <f t="shared" si="55"/>
        <v>5</v>
      </c>
      <c r="AM94">
        <f t="shared" si="56"/>
        <v>0.495</v>
      </c>
      <c r="AN94">
        <f t="shared" si="57"/>
        <v>0.239</v>
      </c>
      <c r="AO94">
        <f t="shared" si="58"/>
        <v>0.261</v>
      </c>
      <c r="AP94" s="12" t="str">
        <f t="shared" si="59"/>
        <v>Lose</v>
      </c>
      <c r="AQ94" s="35">
        <f t="shared" si="60"/>
        <v>-0.9297735482518692</v>
      </c>
      <c r="AR94" s="35">
        <f t="shared" si="61"/>
        <v>-1.2048271509320476</v>
      </c>
      <c r="AS94">
        <f ca="1" t="shared" si="62"/>
        <v>3</v>
      </c>
      <c r="AT94" s="35">
        <f t="shared" si="63"/>
        <v>1.7183672555966152</v>
      </c>
      <c r="AU94" s="35">
        <f t="shared" si="64"/>
        <v>1.7183672555966152</v>
      </c>
      <c r="AV94">
        <f ca="1" t="shared" si="65"/>
        <v>9</v>
      </c>
      <c r="AW94" s="35">
        <f t="shared" si="66"/>
        <v>2.923194406528663</v>
      </c>
      <c r="AX94">
        <f t="shared" si="67"/>
        <v>0.691</v>
      </c>
      <c r="AY94">
        <f>IF(BL94="Difficult",1+(MAX(AY$1:AY93)),"")</f>
        <v>49</v>
      </c>
      <c r="AZ94">
        <f>IF(BL94="Simple",1+(MAX(AZ$1:AZ93)),"")</f>
      </c>
      <c r="BA94" s="14">
        <f t="shared" si="68"/>
        <v>1</v>
      </c>
      <c r="BB94" s="14">
        <f t="shared" si="69"/>
        <v>49</v>
      </c>
      <c r="BC94" s="14">
        <v>2</v>
      </c>
      <c r="BD94">
        <f t="shared" si="70"/>
      </c>
      <c r="BE94">
        <f t="shared" si="71"/>
        <v>1.9934208582767936</v>
      </c>
      <c r="BF94" s="35">
        <f t="shared" si="72"/>
      </c>
      <c r="BG94" s="37">
        <f t="shared" si="73"/>
        <v>1</v>
      </c>
      <c r="BH94">
        <f t="shared" si="74"/>
        <v>6</v>
      </c>
      <c r="BI94">
        <f t="shared" si="75"/>
        <v>6</v>
      </c>
      <c r="BJ94" s="37">
        <f t="shared" si="76"/>
        <v>9.208211561413481</v>
      </c>
      <c r="BK94" s="37">
        <f t="shared" si="77"/>
        <v>2.346567974824375</v>
      </c>
      <c r="BL94" t="str">
        <f t="shared" si="78"/>
        <v>Difficult</v>
      </c>
      <c r="BM94" t="str">
        <f t="shared" si="79"/>
        <v>Indet</v>
      </c>
      <c r="BN94">
        <f t="shared" si="83"/>
        <v>1.2621637055131736</v>
      </c>
      <c r="BO94">
        <f t="shared" si="84"/>
        <v>0.5570015506371301</v>
      </c>
      <c r="BP94">
        <f t="shared" si="85"/>
        <v>0.8386970754680739</v>
      </c>
      <c r="BQ94">
        <f t="shared" si="86"/>
        <v>0.06734572751544271</v>
      </c>
      <c r="BR94">
        <f t="shared" si="87"/>
        <v>0.681302014783455</v>
      </c>
    </row>
    <row r="95" spans="1:70" ht="12.75">
      <c r="A95" s="16" t="s">
        <v>53</v>
      </c>
      <c r="B95" s="23">
        <v>194</v>
      </c>
      <c r="C95" s="21">
        <v>47</v>
      </c>
      <c r="D95" s="10">
        <v>47</v>
      </c>
      <c r="E95" s="9">
        <v>2</v>
      </c>
      <c r="F95">
        <f t="shared" si="45"/>
        <v>1</v>
      </c>
      <c r="G95" s="9">
        <v>1</v>
      </c>
      <c r="H95">
        <v>4</v>
      </c>
      <c r="I95" s="15">
        <v>0</v>
      </c>
      <c r="J95" s="9">
        <v>0.36</v>
      </c>
      <c r="K95" s="15">
        <v>3</v>
      </c>
      <c r="L95" s="11">
        <f t="shared" si="46"/>
        <v>0</v>
      </c>
      <c r="M95" s="10">
        <v>80</v>
      </c>
      <c r="N95" s="9">
        <v>7</v>
      </c>
      <c r="O95" s="9">
        <v>0</v>
      </c>
      <c r="P95" s="9">
        <v>0</v>
      </c>
      <c r="Q95" s="9">
        <v>0</v>
      </c>
      <c r="R95" s="9">
        <v>2</v>
      </c>
      <c r="S95" s="22">
        <f>R95-Q95</f>
        <v>2</v>
      </c>
      <c r="T95" s="25"/>
      <c r="U95" s="9">
        <v>10</v>
      </c>
      <c r="V95" s="9"/>
      <c r="W95" s="9"/>
      <c r="X95" s="22">
        <f t="shared" si="80"/>
      </c>
      <c r="Y95" s="9">
        <v>2</v>
      </c>
      <c r="Z95">
        <f t="shared" si="81"/>
      </c>
      <c r="AA95">
        <f t="shared" si="82"/>
      </c>
      <c r="AB95" s="9">
        <v>6</v>
      </c>
      <c r="AC95">
        <f t="shared" si="47"/>
      </c>
      <c r="AD95">
        <f t="shared" si="48"/>
      </c>
      <c r="AE95">
        <f t="shared" si="49"/>
      </c>
      <c r="AF95">
        <f t="shared" si="50"/>
      </c>
      <c r="AG95">
        <f t="shared" si="51"/>
      </c>
      <c r="AI95" t="str">
        <f t="shared" si="52"/>
        <v>Simple</v>
      </c>
      <c r="AJ95">
        <f t="shared" si="53"/>
        <v>11.921054</v>
      </c>
      <c r="AK95" s="35">
        <f t="shared" si="54"/>
        <v>0.7209422254940466</v>
      </c>
      <c r="AL95">
        <f t="shared" si="55"/>
        <v>0</v>
      </c>
      <c r="AM95">
        <f t="shared" si="56"/>
        <v>0.046</v>
      </c>
      <c r="AN95">
        <f t="shared" si="57"/>
        <v>-0.046</v>
      </c>
      <c r="AO95">
        <f t="shared" si="58"/>
        <v>0.046</v>
      </c>
      <c r="AP95" s="12" t="str">
        <f t="shared" si="59"/>
        <v>Lose</v>
      </c>
      <c r="AQ95" s="35">
        <f t="shared" si="60"/>
        <v>-3.098366378234145</v>
      </c>
      <c r="AR95" s="35">
        <f t="shared" si="61"/>
        <v>-3.098366378234145</v>
      </c>
      <c r="AS95">
        <f ca="1" t="shared" si="62"/>
        <v>50</v>
      </c>
      <c r="AT95" s="35">
        <f t="shared" si="63"/>
        <v>0.7209422254940466</v>
      </c>
      <c r="AU95" s="35">
        <f t="shared" si="64"/>
        <v>0.7209422254940466</v>
      </c>
      <c r="AV95">
        <f ca="1" t="shared" si="65"/>
        <v>92</v>
      </c>
      <c r="AW95" s="35">
        <f t="shared" si="66"/>
        <v>3.8193086037281914</v>
      </c>
      <c r="AX95">
        <f t="shared" si="67"/>
        <v>0.841</v>
      </c>
      <c r="AY95">
        <f>IF(BL95="Difficult",1+(MAX(AY$1:AY94)),"")</f>
        <v>50</v>
      </c>
      <c r="AZ95">
        <f>IF(BL95="Simple",1+(MAX(AZ$1:AZ94)),"")</f>
      </c>
      <c r="BA95" s="14">
        <f t="shared" si="68"/>
        <v>1</v>
      </c>
      <c r="BB95" s="14">
        <f t="shared" si="69"/>
        <v>50</v>
      </c>
      <c r="BC95" s="14">
        <v>2</v>
      </c>
      <c r="BD95">
        <f t="shared" si="70"/>
      </c>
      <c r="BE95">
        <f t="shared" si="71"/>
        <v>0.7209422254940466</v>
      </c>
      <c r="BF95" s="35">
        <f t="shared" si="72"/>
      </c>
      <c r="BG95" s="37">
        <f t="shared" si="73"/>
        <v>0</v>
      </c>
      <c r="BH95">
        <f t="shared" si="74"/>
        <v>0</v>
      </c>
      <c r="BI95">
        <f t="shared" si="75"/>
        <v>0</v>
      </c>
      <c r="BJ95" s="37">
        <f t="shared" si="76"/>
        <v>9.208211561413481</v>
      </c>
      <c r="BK95" s="37">
        <f t="shared" si="77"/>
        <v>2.346567974824375</v>
      </c>
      <c r="BL95" t="str">
        <f t="shared" si="78"/>
        <v>Difficult</v>
      </c>
      <c r="BM95" t="str">
        <f t="shared" si="79"/>
        <v>Self</v>
      </c>
      <c r="BN95">
        <f t="shared" si="83"/>
        <v>1.2621637055131736</v>
      </c>
      <c r="BO95">
        <f t="shared" si="84"/>
        <v>1.409884911917496</v>
      </c>
      <c r="BP95">
        <f t="shared" si="85"/>
        <v>2.729093658269129</v>
      </c>
      <c r="BQ95">
        <f t="shared" si="86"/>
        <v>-2.5502893018256656</v>
      </c>
      <c r="BR95">
        <f t="shared" si="87"/>
        <v>0.7127132434685334</v>
      </c>
    </row>
    <row r="96" spans="1:70" ht="12.75">
      <c r="A96" s="16" t="s">
        <v>53</v>
      </c>
      <c r="B96" s="23">
        <v>195</v>
      </c>
      <c r="C96" s="21">
        <v>44</v>
      </c>
      <c r="D96" s="10">
        <v>28</v>
      </c>
      <c r="E96" s="9">
        <v>0</v>
      </c>
      <c r="F96">
        <f t="shared" si="45"/>
        <v>0</v>
      </c>
      <c r="G96" s="9">
        <v>0</v>
      </c>
      <c r="H96">
        <v>1</v>
      </c>
      <c r="I96" s="15">
        <v>10</v>
      </c>
      <c r="J96" s="9">
        <v>18</v>
      </c>
      <c r="K96" s="15">
        <v>3</v>
      </c>
      <c r="L96" s="11">
        <f t="shared" si="46"/>
        <v>6</v>
      </c>
      <c r="M96" s="10">
        <v>50</v>
      </c>
      <c r="N96" s="9">
        <v>4</v>
      </c>
      <c r="O96" s="9">
        <v>9</v>
      </c>
      <c r="P96" s="9">
        <v>50</v>
      </c>
      <c r="Q96" s="9">
        <v>8</v>
      </c>
      <c r="R96" s="9">
        <v>10</v>
      </c>
      <c r="S96" s="22">
        <f t="shared" si="88"/>
        <v>2</v>
      </c>
      <c r="T96" s="25"/>
      <c r="U96" s="9"/>
      <c r="V96" s="9"/>
      <c r="W96" s="9"/>
      <c r="X96" s="22">
        <f t="shared" si="80"/>
      </c>
      <c r="Y96" s="9">
        <v>9</v>
      </c>
      <c r="Z96">
        <f t="shared" si="81"/>
      </c>
      <c r="AA96">
        <f t="shared" si="82"/>
      </c>
      <c r="AB96" s="9">
        <v>4</v>
      </c>
      <c r="AC96">
        <f t="shared" si="47"/>
      </c>
      <c r="AD96">
        <f t="shared" si="48"/>
      </c>
      <c r="AE96">
        <f t="shared" si="49"/>
        <v>0</v>
      </c>
      <c r="AF96">
        <f t="shared" si="50"/>
      </c>
      <c r="AG96">
        <f t="shared" si="51"/>
      </c>
      <c r="AH96" s="26">
        <v>28</v>
      </c>
      <c r="AI96" t="str">
        <f t="shared" si="52"/>
        <v>Simple</v>
      </c>
      <c r="AJ96">
        <f t="shared" si="53"/>
        <v>5.718946000000001</v>
      </c>
      <c r="AK96" s="35">
        <f t="shared" si="54"/>
        <v>10.866126238226945</v>
      </c>
      <c r="AL96">
        <f t="shared" si="55"/>
        <v>-1</v>
      </c>
      <c r="AM96">
        <f t="shared" si="56"/>
        <v>0.867</v>
      </c>
      <c r="AN96">
        <f t="shared" si="57"/>
        <v>-0.377</v>
      </c>
      <c r="AO96">
        <f t="shared" si="58"/>
        <v>0.877</v>
      </c>
      <c r="AP96" s="12" t="str">
        <f t="shared" si="59"/>
        <v>Win</v>
      </c>
      <c r="AQ96" s="35">
        <f t="shared" si="60"/>
        <v>0.3277234414912762</v>
      </c>
      <c r="AR96" s="35">
        <f t="shared" si="61"/>
        <v>0.33446265270683284</v>
      </c>
      <c r="AS96">
        <f ca="1" t="shared" si="62"/>
        <v>48</v>
      </c>
      <c r="AT96" s="35">
        <f t="shared" si="63"/>
        <v>10.872865449442502</v>
      </c>
      <c r="AU96" s="35">
        <f t="shared" si="64"/>
        <v>10.872865449442502</v>
      </c>
      <c r="AV96">
        <f ca="1" t="shared" si="65"/>
        <v>3</v>
      </c>
      <c r="AW96" s="35">
        <f t="shared" si="66"/>
        <v>10.538402796735669</v>
      </c>
      <c r="AX96">
        <f t="shared" si="67"/>
        <v>0.745</v>
      </c>
      <c r="AY96">
        <f>IF(BL96="Difficult",1+(MAX(AY$1:AY95)),"")</f>
      </c>
      <c r="AZ96">
        <f>IF(BL96="Simple",1+(MAX(AZ$1:AZ95)),"")</f>
        <v>45</v>
      </c>
      <c r="BA96" s="14">
        <f t="shared" si="68"/>
        <v>0</v>
      </c>
      <c r="BB96" s="14">
        <f t="shared" si="69"/>
        <v>45</v>
      </c>
      <c r="BC96" s="14">
        <v>2</v>
      </c>
      <c r="BD96">
        <f t="shared" si="70"/>
        <v>10.866126238226945</v>
      </c>
      <c r="BE96">
        <f t="shared" si="71"/>
      </c>
      <c r="BF96" s="35">
        <f t="shared" si="72"/>
        <v>10</v>
      </c>
      <c r="BG96" s="37">
        <f t="shared" si="73"/>
      </c>
      <c r="BH96">
        <f t="shared" si="74"/>
        <v>9</v>
      </c>
      <c r="BI96">
        <f t="shared" si="75"/>
        <v>9</v>
      </c>
      <c r="BJ96" s="37">
        <f t="shared" si="76"/>
        <v>9.208211561413481</v>
      </c>
      <c r="BK96" s="37">
        <f t="shared" si="77"/>
        <v>2.346567974824375</v>
      </c>
      <c r="BL96" t="str">
        <f t="shared" si="78"/>
        <v>Simple</v>
      </c>
      <c r="BM96" t="str">
        <f t="shared" si="79"/>
        <v>Indet</v>
      </c>
      <c r="BN96">
        <f t="shared" si="83"/>
        <v>1.2621637055131736</v>
      </c>
      <c r="BO96">
        <f t="shared" si="84"/>
        <v>0.13055986999694705</v>
      </c>
      <c r="BP96">
        <f t="shared" si="85"/>
        <v>-0.10650121593245368</v>
      </c>
      <c r="BQ96">
        <f t="shared" si="86"/>
        <v>0.06734572751544271</v>
      </c>
      <c r="BR96">
        <f t="shared" si="87"/>
        <v>0.33839202177327743</v>
      </c>
    </row>
    <row r="97" spans="1:70" ht="12.75">
      <c r="A97" s="16" t="s">
        <v>53</v>
      </c>
      <c r="B97" s="23">
        <v>196</v>
      </c>
      <c r="C97" s="21">
        <v>29</v>
      </c>
      <c r="D97" s="10">
        <v>41</v>
      </c>
      <c r="E97" s="9">
        <v>1</v>
      </c>
      <c r="F97">
        <f t="shared" si="45"/>
        <v>0</v>
      </c>
      <c r="G97" s="9">
        <v>0</v>
      </c>
      <c r="H97">
        <v>1</v>
      </c>
      <c r="I97" s="15">
        <v>9</v>
      </c>
      <c r="J97" s="9">
        <v>30</v>
      </c>
      <c r="K97" s="15">
        <v>0.5</v>
      </c>
      <c r="L97" s="11">
        <f t="shared" si="46"/>
        <v>3.5</v>
      </c>
      <c r="M97" s="10">
        <v>25</v>
      </c>
      <c r="N97" s="9">
        <v>4</v>
      </c>
      <c r="O97" s="9">
        <v>6</v>
      </c>
      <c r="P97" s="9">
        <v>50</v>
      </c>
      <c r="Q97" s="9">
        <v>4</v>
      </c>
      <c r="R97" s="9">
        <v>6</v>
      </c>
      <c r="S97" s="22">
        <f t="shared" si="88"/>
        <v>2</v>
      </c>
      <c r="T97" s="25"/>
      <c r="U97" s="9">
        <v>50</v>
      </c>
      <c r="V97" s="9"/>
      <c r="W97" s="9"/>
      <c r="X97" s="22">
        <f t="shared" si="80"/>
      </c>
      <c r="Y97" s="9">
        <v>5</v>
      </c>
      <c r="Z97">
        <f t="shared" si="81"/>
      </c>
      <c r="AA97">
        <f t="shared" si="82"/>
      </c>
      <c r="AB97" s="9">
        <v>4</v>
      </c>
      <c r="AC97">
        <f t="shared" si="47"/>
      </c>
      <c r="AD97">
        <f t="shared" si="48"/>
      </c>
      <c r="AE97">
        <f t="shared" si="49"/>
        <v>1</v>
      </c>
      <c r="AF97">
        <f t="shared" si="50"/>
      </c>
      <c r="AG97">
        <f t="shared" si="51"/>
      </c>
      <c r="AI97" t="str">
        <f t="shared" si="52"/>
        <v>Simple</v>
      </c>
      <c r="AJ97">
        <f t="shared" si="53"/>
        <v>17.718946000000003</v>
      </c>
      <c r="AK97" s="35">
        <f t="shared" si="54"/>
        <v>9.585220431234422</v>
      </c>
      <c r="AL97">
        <f t="shared" si="55"/>
        <v>-3</v>
      </c>
      <c r="AM97">
        <f t="shared" si="56"/>
        <v>0.415</v>
      </c>
      <c r="AN97">
        <f t="shared" si="57"/>
        <v>-0.07499999999999996</v>
      </c>
      <c r="AO97">
        <f t="shared" si="58"/>
        <v>0.575</v>
      </c>
      <c r="AP97" s="12" t="str">
        <f t="shared" si="59"/>
        <v>Win</v>
      </c>
      <c r="AQ97" s="35">
        <f t="shared" si="60"/>
        <v>0.6722765585087238</v>
      </c>
      <c r="AR97" s="35">
        <f t="shared" si="61"/>
        <v>0.953182365501247</v>
      </c>
      <c r="AS97">
        <f ca="1" t="shared" si="62"/>
        <v>4</v>
      </c>
      <c r="AT97" s="35">
        <f t="shared" si="63"/>
        <v>9.866126238226945</v>
      </c>
      <c r="AU97" s="35">
        <f t="shared" si="64"/>
        <v>9.866126238226945</v>
      </c>
      <c r="AV97">
        <f ca="1" t="shared" si="65"/>
        <v>61</v>
      </c>
      <c r="AW97" s="35">
        <f t="shared" si="66"/>
        <v>8.912943872725698</v>
      </c>
      <c r="AX97">
        <f t="shared" si="67"/>
        <v>0.367</v>
      </c>
      <c r="AY97">
        <f>IF(BL97="Difficult",1+(MAX(AY$1:AY96)),"")</f>
      </c>
      <c r="AZ97">
        <f>IF(BL97="Simple",1+(MAX(AZ$1:AZ96)),"")</f>
        <v>46</v>
      </c>
      <c r="BA97" s="14">
        <f t="shared" si="68"/>
        <v>0</v>
      </c>
      <c r="BB97" s="14">
        <f t="shared" si="69"/>
        <v>46</v>
      </c>
      <c r="BC97" s="14">
        <v>2</v>
      </c>
      <c r="BD97">
        <f t="shared" si="70"/>
        <v>9.585220431234422</v>
      </c>
      <c r="BE97">
        <f t="shared" si="71"/>
      </c>
      <c r="BF97" s="35">
        <f t="shared" si="72"/>
        <v>9</v>
      </c>
      <c r="BG97" s="37">
        <f t="shared" si="73"/>
      </c>
      <c r="BH97">
        <f t="shared" si="74"/>
        <v>6</v>
      </c>
      <c r="BI97">
        <f t="shared" si="75"/>
        <v>6</v>
      </c>
      <c r="BJ97" s="37">
        <f t="shared" si="76"/>
        <v>9.208211561413481</v>
      </c>
      <c r="BK97" s="37">
        <f t="shared" si="77"/>
        <v>2.346567974824375</v>
      </c>
      <c r="BL97" t="str">
        <f t="shared" si="78"/>
        <v>Simple</v>
      </c>
      <c r="BM97" t="str">
        <f t="shared" si="79"/>
        <v>Det</v>
      </c>
      <c r="BN97">
        <f t="shared" si="83"/>
        <v>-1.0113542987612545</v>
      </c>
      <c r="BO97">
        <f t="shared" si="84"/>
        <v>-0.9355443316035106</v>
      </c>
      <c r="BP97">
        <f t="shared" si="85"/>
        <v>-0.10650121593245368</v>
      </c>
      <c r="BQ97">
        <f t="shared" si="86"/>
        <v>0.06734572751544271</v>
      </c>
      <c r="BR97">
        <f t="shared" si="87"/>
        <v>-0.496513529695444</v>
      </c>
    </row>
    <row r="98" spans="1:70" ht="12.75">
      <c r="A98" s="16" t="s">
        <v>53</v>
      </c>
      <c r="B98" s="23">
        <v>197</v>
      </c>
      <c r="C98" s="21">
        <v>7</v>
      </c>
      <c r="D98" s="10">
        <v>7</v>
      </c>
      <c r="E98" s="9">
        <v>2</v>
      </c>
      <c r="F98">
        <f t="shared" si="45"/>
        <v>1</v>
      </c>
      <c r="G98" s="9">
        <v>0</v>
      </c>
      <c r="H98">
        <v>2</v>
      </c>
      <c r="I98" s="15">
        <v>6</v>
      </c>
      <c r="J98" s="9">
        <v>6.887214</v>
      </c>
      <c r="K98" s="15">
        <v>2</v>
      </c>
      <c r="L98" s="11">
        <f t="shared" si="46"/>
        <v>1</v>
      </c>
      <c r="M98" s="10">
        <v>75</v>
      </c>
      <c r="N98" s="9">
        <v>6</v>
      </c>
      <c r="O98" s="9">
        <v>7</v>
      </c>
      <c r="P98" s="9">
        <v>50</v>
      </c>
      <c r="Q98" s="9">
        <v>5</v>
      </c>
      <c r="R98" s="9">
        <v>7</v>
      </c>
      <c r="S98" s="22">
        <f t="shared" si="88"/>
        <v>2</v>
      </c>
      <c r="T98" s="25"/>
      <c r="U98" s="9">
        <v>40</v>
      </c>
      <c r="V98" s="9"/>
      <c r="W98" s="9"/>
      <c r="X98" s="22">
        <f t="shared" si="80"/>
      </c>
      <c r="Y98" s="9">
        <v>5</v>
      </c>
      <c r="Z98">
        <f t="shared" si="81"/>
      </c>
      <c r="AA98">
        <f t="shared" si="82"/>
      </c>
      <c r="AB98" s="9">
        <v>5</v>
      </c>
      <c r="AC98">
        <f t="shared" si="47"/>
      </c>
      <c r="AD98">
        <f t="shared" si="48"/>
      </c>
      <c r="AE98">
        <f t="shared" si="49"/>
        <v>2</v>
      </c>
      <c r="AF98">
        <f t="shared" si="50"/>
      </c>
      <c r="AG98">
        <f t="shared" si="51"/>
      </c>
      <c r="AI98" t="str">
        <f t="shared" si="52"/>
        <v>Simple</v>
      </c>
      <c r="AJ98">
        <f t="shared" si="53"/>
        <v>5.393839999999999</v>
      </c>
      <c r="AK98" s="35">
        <f t="shared" si="54"/>
        <v>6.873736585167621</v>
      </c>
      <c r="AL98">
        <f t="shared" si="55"/>
        <v>1</v>
      </c>
      <c r="AM98">
        <f t="shared" si="56"/>
        <v>0.084</v>
      </c>
      <c r="AN98">
        <f t="shared" si="57"/>
        <v>0.416</v>
      </c>
      <c r="AO98">
        <f t="shared" si="58"/>
        <v>0.084</v>
      </c>
      <c r="AP98" s="12" t="str">
        <f t="shared" si="59"/>
        <v>Lose</v>
      </c>
      <c r="AQ98" s="35">
        <f t="shared" si="60"/>
        <v>-2.8504828747413375</v>
      </c>
      <c r="AR98" s="35">
        <f t="shared" si="61"/>
        <v>-2.8504828747413375</v>
      </c>
      <c r="AS98">
        <f ca="1" t="shared" si="62"/>
        <v>47</v>
      </c>
      <c r="AT98" s="35">
        <f t="shared" si="63"/>
        <v>6.873736585167621</v>
      </c>
      <c r="AU98" s="35">
        <f t="shared" si="64"/>
        <v>6.873736585167621</v>
      </c>
      <c r="AV98">
        <f ca="1" t="shared" si="65"/>
        <v>89</v>
      </c>
      <c r="AW98" s="35">
        <f t="shared" si="66"/>
        <v>9.724219459908959</v>
      </c>
      <c r="AX98">
        <f t="shared" si="67"/>
        <v>0.452</v>
      </c>
      <c r="AY98">
        <f>IF(BL98="Difficult",1+(MAX(AY$1:AY97)),"")</f>
      </c>
      <c r="AZ98">
        <f>IF(BL98="Simple",1+(MAX(AZ$1:AZ97)),"")</f>
        <v>47</v>
      </c>
      <c r="BA98" s="14">
        <f t="shared" si="68"/>
        <v>0</v>
      </c>
      <c r="BB98" s="14">
        <f t="shared" si="69"/>
        <v>47</v>
      </c>
      <c r="BC98" s="14">
        <v>2</v>
      </c>
      <c r="BD98">
        <f t="shared" si="70"/>
        <v>6.873736585167621</v>
      </c>
      <c r="BE98">
        <f t="shared" si="71"/>
      </c>
      <c r="BF98" s="35">
        <f t="shared" si="72"/>
        <v>6</v>
      </c>
      <c r="BG98" s="37">
        <f t="shared" si="73"/>
      </c>
      <c r="BH98">
        <f t="shared" si="74"/>
        <v>7</v>
      </c>
      <c r="BI98">
        <f t="shared" si="75"/>
        <v>7</v>
      </c>
      <c r="BJ98" s="37">
        <f t="shared" si="76"/>
        <v>9.208211561413481</v>
      </c>
      <c r="BK98" s="37">
        <f t="shared" si="77"/>
        <v>2.346567974824375</v>
      </c>
      <c r="BL98" t="str">
        <f t="shared" si="78"/>
        <v>Simple</v>
      </c>
      <c r="BM98" t="str">
        <f t="shared" si="79"/>
        <v>Self</v>
      </c>
      <c r="BN98">
        <f t="shared" si="83"/>
        <v>0.35275650380340234</v>
      </c>
      <c r="BO98">
        <f t="shared" si="84"/>
        <v>1.1966640715974046</v>
      </c>
      <c r="BP98">
        <f t="shared" si="85"/>
        <v>1.7838953668686017</v>
      </c>
      <c r="BQ98">
        <f t="shared" si="86"/>
        <v>0.06734572751544271</v>
      </c>
      <c r="BR98">
        <f t="shared" si="87"/>
        <v>0.8501654174462129</v>
      </c>
    </row>
    <row r="99" spans="1:70" ht="12.75">
      <c r="A99" s="16" t="s">
        <v>53</v>
      </c>
      <c r="B99" s="23">
        <v>199</v>
      </c>
      <c r="C99" s="21">
        <v>5</v>
      </c>
      <c r="D99" s="26">
        <v>5</v>
      </c>
      <c r="E99" s="9">
        <v>2</v>
      </c>
      <c r="F99">
        <f t="shared" si="45"/>
        <v>1</v>
      </c>
      <c r="G99" s="9">
        <v>0</v>
      </c>
      <c r="H99">
        <v>2</v>
      </c>
      <c r="I99" s="9">
        <v>10</v>
      </c>
      <c r="J99" s="9">
        <v>6.85</v>
      </c>
      <c r="K99" s="9">
        <v>2.5</v>
      </c>
      <c r="L99" s="11">
        <f t="shared" si="46"/>
        <v>5.5</v>
      </c>
      <c r="M99" s="10">
        <v>85</v>
      </c>
      <c r="N99" s="9">
        <v>6</v>
      </c>
      <c r="O99" s="9">
        <v>10</v>
      </c>
      <c r="P99" s="9">
        <v>90</v>
      </c>
      <c r="Q99" s="17"/>
      <c r="R99" s="17"/>
      <c r="S99" s="22">
        <f t="shared" si="88"/>
      </c>
      <c r="T99" s="25"/>
      <c r="U99" s="9">
        <v>80</v>
      </c>
      <c r="V99" s="9"/>
      <c r="W99" s="9"/>
      <c r="X99" s="22">
        <f t="shared" si="80"/>
      </c>
      <c r="Y99" s="9">
        <v>8</v>
      </c>
      <c r="Z99">
        <f t="shared" si="81"/>
      </c>
      <c r="AA99">
        <f t="shared" si="82"/>
      </c>
      <c r="AB99" s="9">
        <v>6</v>
      </c>
      <c r="AC99">
        <f t="shared" si="47"/>
      </c>
      <c r="AD99">
        <f t="shared" si="48"/>
      </c>
      <c r="AE99">
        <f t="shared" si="49"/>
        <v>2</v>
      </c>
      <c r="AF99">
        <f t="shared" si="50"/>
      </c>
      <c r="AG99">
        <f t="shared" si="51"/>
      </c>
      <c r="AI99" t="str">
        <f t="shared" si="52"/>
        <v>Simple</v>
      </c>
      <c r="AJ99">
        <f t="shared" si="53"/>
        <v>5.431054</v>
      </c>
      <c r="AK99" s="35">
        <f t="shared" si="54"/>
        <v>10.872865449442502</v>
      </c>
      <c r="AL99">
        <f t="shared" si="55"/>
        <v>0</v>
      </c>
      <c r="AM99">
        <f t="shared" si="56"/>
        <v>0.877</v>
      </c>
      <c r="AN99">
        <f t="shared" si="57"/>
        <v>0.02300000000000002</v>
      </c>
      <c r="AO99">
        <f t="shared" si="58"/>
        <v>0.877</v>
      </c>
      <c r="AP99" s="12" t="str">
        <f t="shared" si="59"/>
        <v>Win</v>
      </c>
      <c r="AQ99" s="35">
        <f t="shared" si="60"/>
        <v>2.872865449442502</v>
      </c>
      <c r="AR99" s="35">
        <f t="shared" si="61"/>
        <v>2.872865449442502</v>
      </c>
      <c r="AS99">
        <f ca="1" t="shared" si="62"/>
        <v>48</v>
      </c>
      <c r="AT99" s="35">
        <f t="shared" si="63"/>
        <v>10.872865449442502</v>
      </c>
      <c r="AU99" s="35">
        <f t="shared" si="64"/>
        <v>10.872865449442502</v>
      </c>
      <c r="AV99">
        <f ca="1" t="shared" si="65"/>
        <v>99</v>
      </c>
      <c r="AW99" s="35">
        <f t="shared" si="66"/>
        <v>8</v>
      </c>
      <c r="AX99">
        <f t="shared" si="67"/>
        <v>0.216</v>
      </c>
      <c r="AY99">
        <f>IF(BL99="Difficult",1+(MAX(AY$1:AY98)),"")</f>
      </c>
      <c r="AZ99">
        <f>IF(BL99="Simple",1+(MAX(AZ$1:AZ98)),"")</f>
        <v>48</v>
      </c>
      <c r="BA99" s="14">
        <f t="shared" si="68"/>
        <v>0</v>
      </c>
      <c r="BB99" s="14">
        <f t="shared" si="69"/>
        <v>48</v>
      </c>
      <c r="BC99" s="14">
        <v>2</v>
      </c>
      <c r="BD99">
        <f t="shared" si="70"/>
        <v>10.872865449442502</v>
      </c>
      <c r="BE99">
        <f t="shared" si="71"/>
      </c>
      <c r="BF99" s="35">
        <f t="shared" si="72"/>
        <v>10</v>
      </c>
      <c r="BG99" s="37">
        <f t="shared" si="73"/>
      </c>
      <c r="BH99">
        <f t="shared" si="74"/>
        <v>10</v>
      </c>
      <c r="BI99">
        <f t="shared" si="75"/>
        <v>10</v>
      </c>
      <c r="BJ99" s="37">
        <f t="shared" si="76"/>
        <v>9.208211561413481</v>
      </c>
      <c r="BK99" s="37">
        <f t="shared" si="77"/>
        <v>2.346567974824375</v>
      </c>
      <c r="BL99" t="str">
        <f t="shared" si="78"/>
        <v>Simple</v>
      </c>
      <c r="BM99" t="str">
        <f t="shared" si="79"/>
        <v>Self</v>
      </c>
      <c r="BN99">
        <f t="shared" si="83"/>
        <v>0.807460104658288</v>
      </c>
      <c r="BO99">
        <f t="shared" si="84"/>
        <v>1.6231057522375878</v>
      </c>
      <c r="BP99">
        <f t="shared" si="85"/>
        <v>1.7838953668686017</v>
      </c>
      <c r="BQ99">
        <f t="shared" si="86"/>
        <v>2.161453750988329</v>
      </c>
      <c r="BR99">
        <f t="shared" si="87"/>
        <v>1.5939787436882016</v>
      </c>
    </row>
    <row r="100" spans="1:70" ht="12.75">
      <c r="A100" s="16" t="s">
        <v>53</v>
      </c>
      <c r="B100" s="23">
        <v>200</v>
      </c>
      <c r="C100" s="21">
        <v>28</v>
      </c>
      <c r="D100" s="10">
        <v>21</v>
      </c>
      <c r="E100" s="9">
        <v>1</v>
      </c>
      <c r="F100">
        <f t="shared" si="45"/>
        <v>0</v>
      </c>
      <c r="G100" s="9">
        <v>0</v>
      </c>
      <c r="H100">
        <v>1</v>
      </c>
      <c r="I100" s="9">
        <v>9</v>
      </c>
      <c r="J100" s="9">
        <v>18</v>
      </c>
      <c r="K100" s="9">
        <v>1.5</v>
      </c>
      <c r="L100" s="11">
        <f t="shared" si="46"/>
        <v>4.5</v>
      </c>
      <c r="M100" s="10">
        <v>50</v>
      </c>
      <c r="N100" s="9">
        <v>7</v>
      </c>
      <c r="O100" s="9">
        <v>9</v>
      </c>
      <c r="P100" s="9">
        <v>50</v>
      </c>
      <c r="Q100" s="9">
        <v>1</v>
      </c>
      <c r="R100" s="9">
        <v>9</v>
      </c>
      <c r="S100" s="22">
        <f t="shared" si="88"/>
        <v>8</v>
      </c>
      <c r="T100" s="25"/>
      <c r="U100" s="9">
        <v>50</v>
      </c>
      <c r="V100" s="9"/>
      <c r="W100" s="9"/>
      <c r="X100" s="22">
        <f t="shared" si="80"/>
      </c>
      <c r="Y100" s="9">
        <v>4</v>
      </c>
      <c r="Z100">
        <f t="shared" si="81"/>
      </c>
      <c r="AA100">
        <f t="shared" si="82"/>
      </c>
      <c r="AB100" s="9">
        <v>4</v>
      </c>
      <c r="AC100">
        <f t="shared" si="47"/>
      </c>
      <c r="AD100">
        <f t="shared" si="48"/>
      </c>
      <c r="AE100">
        <f t="shared" si="49"/>
        <v>5</v>
      </c>
      <c r="AF100">
        <f t="shared" si="50"/>
      </c>
      <c r="AG100">
        <f t="shared" si="51"/>
      </c>
      <c r="AI100" t="str">
        <f t="shared" si="52"/>
        <v>Simple</v>
      </c>
      <c r="AJ100">
        <f t="shared" si="53"/>
        <v>5.718946000000001</v>
      </c>
      <c r="AK100" s="35">
        <f t="shared" si="54"/>
        <v>9.866126238226945</v>
      </c>
      <c r="AL100">
        <f t="shared" si="55"/>
        <v>0</v>
      </c>
      <c r="AM100">
        <f t="shared" si="56"/>
        <v>0.575</v>
      </c>
      <c r="AN100">
        <f t="shared" si="57"/>
        <v>0.08500000000000002</v>
      </c>
      <c r="AO100">
        <f t="shared" si="58"/>
        <v>0.415</v>
      </c>
      <c r="AP100" s="12" t="str">
        <f t="shared" si="59"/>
        <v>Win</v>
      </c>
      <c r="AQ100" s="35">
        <f t="shared" si="60"/>
        <v>1.148929423492799</v>
      </c>
      <c r="AR100" s="35">
        <f t="shared" si="61"/>
        <v>0.8680236165002757</v>
      </c>
      <c r="AS100">
        <f ca="1" t="shared" si="62"/>
        <v>46</v>
      </c>
      <c r="AT100" s="35">
        <f t="shared" si="63"/>
        <v>9.585220431234422</v>
      </c>
      <c r="AU100" s="35">
        <f t="shared" si="64"/>
        <v>9.585220431234422</v>
      </c>
      <c r="AV100">
        <f ca="1" t="shared" si="65"/>
        <v>60</v>
      </c>
      <c r="AW100" s="35">
        <f t="shared" si="66"/>
        <v>8.717196814734146</v>
      </c>
      <c r="AX100">
        <f t="shared" si="67"/>
        <v>0.254</v>
      </c>
      <c r="AY100">
        <f>IF(BL100="Difficult",1+(MAX(AY$1:AY99)),"")</f>
      </c>
      <c r="AZ100">
        <f>IF(BL100="Simple",1+(MAX(AZ$1:AZ99)),"")</f>
        <v>49</v>
      </c>
      <c r="BA100" s="14">
        <f t="shared" si="68"/>
        <v>0</v>
      </c>
      <c r="BB100" s="14">
        <f t="shared" si="69"/>
        <v>49</v>
      </c>
      <c r="BC100" s="14">
        <v>2</v>
      </c>
      <c r="BD100">
        <f t="shared" si="70"/>
        <v>9.866126238226945</v>
      </c>
      <c r="BE100">
        <f t="shared" si="71"/>
      </c>
      <c r="BF100" s="35">
        <f t="shared" si="72"/>
        <v>9</v>
      </c>
      <c r="BG100" s="37">
        <f t="shared" si="73"/>
      </c>
      <c r="BH100">
        <f t="shared" si="74"/>
        <v>9</v>
      </c>
      <c r="BI100">
        <f t="shared" si="75"/>
        <v>9</v>
      </c>
      <c r="BJ100" s="37">
        <f t="shared" si="76"/>
        <v>9.208211561413481</v>
      </c>
      <c r="BK100" s="37">
        <f t="shared" si="77"/>
        <v>2.346567974824375</v>
      </c>
      <c r="BL100" t="str">
        <f t="shared" si="78"/>
        <v>Simple</v>
      </c>
      <c r="BM100" t="str">
        <f t="shared" si="79"/>
        <v>Det</v>
      </c>
      <c r="BN100">
        <f t="shared" si="83"/>
        <v>-0.1019470970514833</v>
      </c>
      <c r="BO100">
        <f t="shared" si="84"/>
        <v>0.13055986999694705</v>
      </c>
      <c r="BP100">
        <f t="shared" si="85"/>
        <v>2.729093658269129</v>
      </c>
      <c r="BQ100">
        <f t="shared" si="86"/>
        <v>0.06734572751544271</v>
      </c>
      <c r="BR100">
        <f t="shared" si="87"/>
        <v>0.7062630396825089</v>
      </c>
    </row>
    <row r="101" spans="1:70" ht="12.75">
      <c r="A101" s="16" t="s">
        <v>53</v>
      </c>
      <c r="B101" s="23">
        <v>201</v>
      </c>
      <c r="C101" s="21">
        <v>34</v>
      </c>
      <c r="D101" s="10">
        <v>7</v>
      </c>
      <c r="E101" s="9">
        <v>0</v>
      </c>
      <c r="F101">
        <f t="shared" si="45"/>
        <v>0</v>
      </c>
      <c r="G101" s="9">
        <v>0</v>
      </c>
      <c r="H101">
        <v>1</v>
      </c>
      <c r="I101" s="9">
        <v>9</v>
      </c>
      <c r="J101" s="9">
        <v>20</v>
      </c>
      <c r="K101" s="9">
        <v>2</v>
      </c>
      <c r="L101" s="11">
        <f t="shared" si="46"/>
        <v>1</v>
      </c>
      <c r="M101" s="10">
        <v>50</v>
      </c>
      <c r="N101" s="9">
        <v>4</v>
      </c>
      <c r="O101" s="9">
        <v>9</v>
      </c>
      <c r="P101" s="9">
        <v>50</v>
      </c>
      <c r="Q101" s="9">
        <v>7</v>
      </c>
      <c r="R101" s="9">
        <v>10</v>
      </c>
      <c r="S101" s="22">
        <f t="shared" si="88"/>
        <v>3</v>
      </c>
      <c r="T101" s="25"/>
      <c r="U101" s="9">
        <v>50</v>
      </c>
      <c r="V101" s="9"/>
      <c r="W101" s="9"/>
      <c r="X101" s="22">
        <f t="shared" si="80"/>
      </c>
      <c r="Y101" s="9">
        <v>9</v>
      </c>
      <c r="Z101">
        <f t="shared" si="81"/>
      </c>
      <c r="AA101">
        <f t="shared" si="82"/>
      </c>
      <c r="AB101" s="9">
        <v>4</v>
      </c>
      <c r="AC101">
        <f t="shared" si="47"/>
      </c>
      <c r="AD101">
        <f t="shared" si="48"/>
      </c>
      <c r="AE101">
        <f t="shared" si="49"/>
        <v>0</v>
      </c>
      <c r="AF101">
        <f t="shared" si="50"/>
      </c>
      <c r="AG101">
        <f t="shared" si="51"/>
      </c>
      <c r="AH101">
        <v>7</v>
      </c>
      <c r="AI101" t="str">
        <f t="shared" si="52"/>
        <v>Simple</v>
      </c>
      <c r="AJ101">
        <f t="shared" si="53"/>
        <v>7.718946000000001</v>
      </c>
      <c r="AK101" s="35">
        <f t="shared" si="54"/>
        <v>9.81930860372819</v>
      </c>
      <c r="AL101">
        <f t="shared" si="55"/>
        <v>1</v>
      </c>
      <c r="AM101">
        <f t="shared" si="56"/>
        <v>0.509</v>
      </c>
      <c r="AN101">
        <f t="shared" si="57"/>
        <v>0.189</v>
      </c>
      <c r="AO101">
        <f t="shared" si="58"/>
        <v>0.311</v>
      </c>
      <c r="AP101" s="12" t="str">
        <f t="shared" si="59"/>
        <v>Lose</v>
      </c>
      <c r="AQ101" s="35">
        <f t="shared" si="60"/>
        <v>-1.1038858028004732</v>
      </c>
      <c r="AR101" s="35">
        <f t="shared" si="61"/>
        <v>-2.1240667314216974</v>
      </c>
      <c r="AS101">
        <f ca="1" t="shared" si="62"/>
        <v>80</v>
      </c>
      <c r="AT101" s="35">
        <f t="shared" si="63"/>
        <v>8.799127675106966</v>
      </c>
      <c r="AU101" s="35">
        <f t="shared" si="64"/>
        <v>8.799127675106966</v>
      </c>
      <c r="AV101">
        <f ca="1" t="shared" si="65"/>
        <v>26</v>
      </c>
      <c r="AW101" s="35">
        <f t="shared" si="66"/>
        <v>10.923194406528664</v>
      </c>
      <c r="AX101">
        <f t="shared" si="67"/>
        <v>0.915</v>
      </c>
      <c r="AY101">
        <f>IF(BL101="Difficult",1+(MAX(AY$1:AY100)),"")</f>
      </c>
      <c r="AZ101">
        <f>IF(BL101="Simple",1+(MAX(AZ$1:AZ100)),"")</f>
        <v>50</v>
      </c>
      <c r="BA101" s="14">
        <f t="shared" si="68"/>
        <v>0</v>
      </c>
      <c r="BB101" s="14">
        <f t="shared" si="69"/>
        <v>50</v>
      </c>
      <c r="BC101" s="14">
        <v>2</v>
      </c>
      <c r="BD101">
        <f t="shared" si="70"/>
        <v>9.81930860372819</v>
      </c>
      <c r="BE101">
        <f t="shared" si="71"/>
      </c>
      <c r="BF101" s="35">
        <f t="shared" si="72"/>
        <v>9</v>
      </c>
      <c r="BG101" s="37">
        <f t="shared" si="73"/>
      </c>
      <c r="BH101">
        <f t="shared" si="74"/>
        <v>9</v>
      </c>
      <c r="BI101">
        <f t="shared" si="75"/>
        <v>9</v>
      </c>
      <c r="BJ101" s="37">
        <f t="shared" si="76"/>
        <v>9.208211561413481</v>
      </c>
      <c r="BK101" s="37">
        <f t="shared" si="77"/>
        <v>2.346567974824375</v>
      </c>
      <c r="BL101" t="str">
        <f t="shared" si="78"/>
        <v>Simple</v>
      </c>
      <c r="BM101" t="str">
        <f t="shared" si="79"/>
        <v>Indet</v>
      </c>
      <c r="BN101">
        <f t="shared" si="83"/>
        <v>0.35275650380340234</v>
      </c>
      <c r="BO101">
        <f t="shared" si="84"/>
        <v>0.13055986999694705</v>
      </c>
      <c r="BP101">
        <f t="shared" si="85"/>
        <v>-0.10650121593245368</v>
      </c>
      <c r="BQ101">
        <f t="shared" si="86"/>
        <v>0.06734572751544271</v>
      </c>
      <c r="BR101">
        <f t="shared" si="87"/>
        <v>0.11104022134583462</v>
      </c>
    </row>
    <row r="102" spans="1:70" ht="12.75">
      <c r="A102" s="16" t="s">
        <v>53</v>
      </c>
      <c r="B102" s="23">
        <v>202</v>
      </c>
      <c r="C102" s="21">
        <v>10</v>
      </c>
      <c r="D102" s="10">
        <v>48</v>
      </c>
      <c r="E102" s="9">
        <v>0</v>
      </c>
      <c r="F102">
        <f t="shared" si="45"/>
        <v>0</v>
      </c>
      <c r="G102" s="9">
        <v>0</v>
      </c>
      <c r="H102">
        <v>1</v>
      </c>
      <c r="I102" s="9">
        <v>7</v>
      </c>
      <c r="J102" s="32"/>
      <c r="K102" s="9">
        <v>1</v>
      </c>
      <c r="L102" s="11">
        <f t="shared" si="46"/>
        <v>4</v>
      </c>
      <c r="M102" s="10">
        <v>50</v>
      </c>
      <c r="N102" s="9">
        <v>4</v>
      </c>
      <c r="O102" s="9">
        <v>4</v>
      </c>
      <c r="P102" s="9">
        <v>50</v>
      </c>
      <c r="Q102" s="9">
        <v>3</v>
      </c>
      <c r="R102" s="9">
        <v>7</v>
      </c>
      <c r="S102" s="22">
        <f t="shared" si="88"/>
        <v>4</v>
      </c>
      <c r="T102" s="25"/>
      <c r="U102" s="9">
        <v>50</v>
      </c>
      <c r="V102" s="17"/>
      <c r="W102" s="17"/>
      <c r="X102" s="22">
        <f t="shared" si="80"/>
      </c>
      <c r="Y102" s="9">
        <v>4</v>
      </c>
      <c r="Z102">
        <f t="shared" si="81"/>
      </c>
      <c r="AA102">
        <f t="shared" si="82"/>
      </c>
      <c r="AB102" s="9">
        <v>4</v>
      </c>
      <c r="AC102">
        <f t="shared" si="47"/>
      </c>
      <c r="AD102">
        <f t="shared" si="48"/>
      </c>
      <c r="AE102">
        <f t="shared" si="49"/>
        <v>0</v>
      </c>
      <c r="AF102">
        <f t="shared" si="50"/>
      </c>
      <c r="AG102">
        <f t="shared" si="51"/>
      </c>
      <c r="AH102">
        <v>48</v>
      </c>
      <c r="AI102" t="str">
        <f t="shared" si="52"/>
        <v>Simple</v>
      </c>
      <c r="AJ102">
        <f t="shared" si="53"/>
        <v>12.281054</v>
      </c>
      <c r="AK102" s="35">
        <f t="shared" si="54"/>
        <v>7</v>
      </c>
      <c r="AL102">
        <f t="shared" si="55"/>
        <v>-6</v>
      </c>
      <c r="AM102">
        <f t="shared" si="56"/>
        <v>0.094</v>
      </c>
      <c r="AN102">
        <f t="shared" si="57"/>
        <v>-0.29200000000000004</v>
      </c>
      <c r="AO102">
        <f t="shared" si="58"/>
        <v>0.792</v>
      </c>
      <c r="AP102" s="12" t="str">
        <f t="shared" si="59"/>
        <v>Win</v>
      </c>
      <c r="AQ102" s="35">
        <f t="shared" si="60"/>
        <v>-3</v>
      </c>
      <c r="AR102" s="35">
        <f t="shared" si="61"/>
        <v>0.7289012233588341</v>
      </c>
      <c r="AS102">
        <f ca="1" t="shared" si="62"/>
        <v>74</v>
      </c>
      <c r="AT102" s="35">
        <f t="shared" si="63"/>
        <v>10.728901223358834</v>
      </c>
      <c r="AU102" s="35">
        <f t="shared" si="64"/>
        <v>10.728901223358834</v>
      </c>
      <c r="AV102">
        <f ca="1" t="shared" si="65"/>
        <v>84</v>
      </c>
      <c r="AW102" s="35">
        <f t="shared" si="66"/>
        <v>10</v>
      </c>
      <c r="AX102">
        <f t="shared" si="67"/>
        <v>0.707</v>
      </c>
      <c r="AY102">
        <f>IF(BL102="Difficult",1+(MAX(AY$1:AY101)),"")</f>
      </c>
      <c r="AZ102">
        <f>IF(BL102="Simple",1+(MAX(AZ$1:AZ101)),"")</f>
        <v>51</v>
      </c>
      <c r="BA102" s="14">
        <f t="shared" si="68"/>
        <v>0</v>
      </c>
      <c r="BB102" s="14">
        <f t="shared" si="69"/>
        <v>51</v>
      </c>
      <c r="BC102" s="14">
        <v>2</v>
      </c>
      <c r="BD102">
        <f t="shared" si="70"/>
        <v>7</v>
      </c>
      <c r="BE102">
        <f t="shared" si="71"/>
      </c>
      <c r="BF102" s="35">
        <f t="shared" si="72"/>
        <v>7</v>
      </c>
      <c r="BG102" s="37">
        <f t="shared" si="73"/>
      </c>
      <c r="BH102">
        <f t="shared" si="74"/>
        <v>4</v>
      </c>
      <c r="BI102">
        <f t="shared" si="75"/>
        <v>4</v>
      </c>
      <c r="BJ102" s="37">
        <f t="shared" si="76"/>
        <v>9.208211561413481</v>
      </c>
      <c r="BK102" s="37">
        <f t="shared" si="77"/>
        <v>2.346567974824375</v>
      </c>
      <c r="BL102" t="str">
        <f t="shared" si="78"/>
        <v>Simple</v>
      </c>
      <c r="BM102" t="str">
        <f t="shared" si="79"/>
        <v>Indet</v>
      </c>
      <c r="BN102">
        <f t="shared" si="83"/>
        <v>-0.5566506979063689</v>
      </c>
      <c r="BO102">
        <f t="shared" si="84"/>
        <v>0.13055986999694705</v>
      </c>
      <c r="BP102">
        <f t="shared" si="85"/>
        <v>-0.10650121593245368</v>
      </c>
      <c r="BQ102">
        <f t="shared" si="86"/>
        <v>0.06734572751544271</v>
      </c>
      <c r="BR102">
        <f t="shared" si="87"/>
        <v>-0.1163115790816082</v>
      </c>
    </row>
    <row r="103" spans="1:70" ht="12.75">
      <c r="A103" s="16" t="s">
        <v>53</v>
      </c>
      <c r="B103" s="23">
        <v>203</v>
      </c>
      <c r="C103" s="21">
        <v>50</v>
      </c>
      <c r="D103" s="10">
        <v>50</v>
      </c>
      <c r="E103" s="9">
        <v>1</v>
      </c>
      <c r="F103">
        <f t="shared" si="45"/>
        <v>0</v>
      </c>
      <c r="G103" s="9">
        <v>1</v>
      </c>
      <c r="H103">
        <v>3</v>
      </c>
      <c r="I103" s="9">
        <v>1</v>
      </c>
      <c r="K103" s="9">
        <v>0</v>
      </c>
      <c r="L103" s="11">
        <f t="shared" si="46"/>
        <v>3</v>
      </c>
      <c r="M103" s="10">
        <v>0</v>
      </c>
      <c r="N103" s="9">
        <v>3</v>
      </c>
      <c r="O103" s="9">
        <v>3</v>
      </c>
      <c r="P103" s="9">
        <v>40</v>
      </c>
      <c r="Q103" s="9">
        <v>3</v>
      </c>
      <c r="R103" s="9">
        <v>5</v>
      </c>
      <c r="S103" s="22">
        <f t="shared" si="88"/>
        <v>2</v>
      </c>
      <c r="T103" s="25"/>
      <c r="U103" s="9">
        <v>90</v>
      </c>
      <c r="V103" s="9"/>
      <c r="W103" s="9"/>
      <c r="X103" s="22">
        <f t="shared" si="80"/>
      </c>
      <c r="Y103" s="9">
        <v>4</v>
      </c>
      <c r="Z103">
        <f t="shared" si="81"/>
      </c>
      <c r="AA103">
        <f t="shared" si="82"/>
      </c>
      <c r="AB103" s="9">
        <v>1</v>
      </c>
      <c r="AC103">
        <f t="shared" si="47"/>
      </c>
      <c r="AD103">
        <f t="shared" si="48"/>
      </c>
      <c r="AE103">
        <f t="shared" si="49"/>
        <v>-1</v>
      </c>
      <c r="AF103">
        <f t="shared" si="50"/>
      </c>
      <c r="AG103">
        <f t="shared" si="51"/>
      </c>
      <c r="AI103" t="str">
        <f t="shared" si="52"/>
        <v>Simple</v>
      </c>
      <c r="AJ103">
        <f t="shared" si="53"/>
        <v>12.281054</v>
      </c>
      <c r="AK103" s="35">
        <f t="shared" si="54"/>
        <v>1</v>
      </c>
      <c r="AL103">
        <f t="shared" si="55"/>
        <v>0</v>
      </c>
      <c r="AM103">
        <f t="shared" si="56"/>
        <v>0.177</v>
      </c>
      <c r="AN103">
        <f t="shared" si="57"/>
        <v>-0.497</v>
      </c>
      <c r="AO103">
        <f t="shared" si="58"/>
        <v>0.897</v>
      </c>
      <c r="AP103" s="12" t="str">
        <f t="shared" si="59"/>
        <v>Win</v>
      </c>
      <c r="AQ103" s="35">
        <f t="shared" si="60"/>
        <v>-2</v>
      </c>
      <c r="AR103" s="35">
        <f t="shared" si="61"/>
        <v>0.9114899979039746</v>
      </c>
      <c r="AS103">
        <f ca="1" t="shared" si="62"/>
        <v>17</v>
      </c>
      <c r="AT103" s="35">
        <f t="shared" si="63"/>
        <v>3.9114899979039746</v>
      </c>
      <c r="AU103" s="35">
        <f t="shared" si="64"/>
        <v>3.9114899979039746</v>
      </c>
      <c r="AV103">
        <f ca="1" t="shared" si="65"/>
        <v>76</v>
      </c>
      <c r="AW103" s="35">
        <f t="shared" si="66"/>
        <v>3</v>
      </c>
      <c r="AX103">
        <f t="shared" si="67"/>
        <v>0.766</v>
      </c>
      <c r="AY103">
        <f>IF(BL103="Difficult",1+(MAX(AY$1:AY102)),"")</f>
        <v>51</v>
      </c>
      <c r="AZ103">
        <f>IF(BL103="Simple",1+(MAX(AZ$1:AZ102)),"")</f>
      </c>
      <c r="BA103" s="14">
        <f t="shared" si="68"/>
        <v>1</v>
      </c>
      <c r="BB103" s="14">
        <f t="shared" si="69"/>
        <v>51</v>
      </c>
      <c r="BC103" s="14">
        <v>2</v>
      </c>
      <c r="BD103">
        <f t="shared" si="70"/>
      </c>
      <c r="BE103">
        <f t="shared" si="71"/>
        <v>1</v>
      </c>
      <c r="BF103" s="35">
        <f t="shared" si="72"/>
      </c>
      <c r="BG103" s="37">
        <f t="shared" si="73"/>
        <v>1</v>
      </c>
      <c r="BH103">
        <f t="shared" si="74"/>
        <v>3</v>
      </c>
      <c r="BI103">
        <f t="shared" si="75"/>
        <v>3</v>
      </c>
      <c r="BJ103" s="37">
        <f t="shared" si="76"/>
        <v>9.208211561413481</v>
      </c>
      <c r="BK103" s="37">
        <f t="shared" si="77"/>
        <v>2.346567974824375</v>
      </c>
      <c r="BL103" t="str">
        <f t="shared" si="78"/>
        <v>Difficult</v>
      </c>
      <c r="BM103" t="str">
        <f t="shared" si="79"/>
        <v>Det</v>
      </c>
      <c r="BN103">
        <f t="shared" si="83"/>
        <v>-1.4660578996161402</v>
      </c>
      <c r="BO103">
        <f t="shared" si="84"/>
        <v>-2.0016485332039684</v>
      </c>
      <c r="BP103">
        <f t="shared" si="85"/>
        <v>-1.0516995073329813</v>
      </c>
      <c r="BQ103">
        <f t="shared" si="86"/>
        <v>-0.45618127835277894</v>
      </c>
      <c r="BR103">
        <f t="shared" si="87"/>
        <v>-1.2438968046264671</v>
      </c>
    </row>
    <row r="104" spans="1:70" ht="12.75">
      <c r="A104" s="16" t="s">
        <v>53</v>
      </c>
      <c r="B104" s="23">
        <v>204</v>
      </c>
      <c r="C104" s="21">
        <v>3</v>
      </c>
      <c r="D104" s="10">
        <v>3</v>
      </c>
      <c r="E104" s="9">
        <v>2</v>
      </c>
      <c r="F104">
        <f t="shared" si="45"/>
        <v>1</v>
      </c>
      <c r="G104" s="9">
        <v>0</v>
      </c>
      <c r="H104">
        <v>2</v>
      </c>
      <c r="I104" s="9">
        <v>9</v>
      </c>
      <c r="K104" s="9">
        <v>2</v>
      </c>
      <c r="L104" s="11">
        <f t="shared" si="46"/>
        <v>5</v>
      </c>
      <c r="M104" s="10">
        <v>50</v>
      </c>
      <c r="N104" s="9">
        <v>5</v>
      </c>
      <c r="O104" s="9">
        <v>9</v>
      </c>
      <c r="P104" s="9">
        <v>50</v>
      </c>
      <c r="Q104" s="9">
        <v>6</v>
      </c>
      <c r="R104" s="9">
        <v>10</v>
      </c>
      <c r="S104" s="22">
        <f t="shared" si="88"/>
        <v>4</v>
      </c>
      <c r="T104" s="25"/>
      <c r="U104" s="9">
        <v>50</v>
      </c>
      <c r="V104" s="9"/>
      <c r="W104" s="9"/>
      <c r="X104" s="22">
        <f t="shared" si="80"/>
      </c>
      <c r="Y104" s="9">
        <v>8</v>
      </c>
      <c r="Z104">
        <f t="shared" si="81"/>
      </c>
      <c r="AA104">
        <f t="shared" si="82"/>
      </c>
      <c r="AB104" s="9">
        <v>5</v>
      </c>
      <c r="AC104">
        <f t="shared" si="47"/>
      </c>
      <c r="AD104">
        <f t="shared" si="48"/>
      </c>
      <c r="AE104">
        <f t="shared" si="49"/>
        <v>1</v>
      </c>
      <c r="AF104">
        <f t="shared" si="50"/>
      </c>
      <c r="AG104">
        <f t="shared" si="51"/>
      </c>
      <c r="AI104" t="str">
        <f t="shared" si="52"/>
        <v>Simple</v>
      </c>
      <c r="AJ104">
        <f t="shared" si="53"/>
        <v>12.281054</v>
      </c>
      <c r="AK104" s="35">
        <f t="shared" si="54"/>
        <v>9</v>
      </c>
      <c r="AL104">
        <f t="shared" si="55"/>
        <v>0</v>
      </c>
      <c r="AM104">
        <f t="shared" si="56"/>
        <v>0.405</v>
      </c>
      <c r="AN104">
        <f t="shared" si="57"/>
        <v>0.09499999999999997</v>
      </c>
      <c r="AO104">
        <f t="shared" si="58"/>
        <v>0.405</v>
      </c>
      <c r="AP104" s="12" t="str">
        <f t="shared" si="59"/>
        <v>Win</v>
      </c>
      <c r="AQ104" s="35">
        <f t="shared" si="60"/>
        <v>0.05339677622196071</v>
      </c>
      <c r="AR104" s="35">
        <f t="shared" si="61"/>
        <v>0.05339677622196071</v>
      </c>
      <c r="AS104">
        <f ca="1" t="shared" si="62"/>
        <v>52</v>
      </c>
      <c r="AT104" s="35">
        <f t="shared" si="63"/>
        <v>9</v>
      </c>
      <c r="AU104" s="35">
        <f t="shared" si="64"/>
        <v>9</v>
      </c>
      <c r="AV104">
        <f ca="1" t="shared" si="65"/>
        <v>71</v>
      </c>
      <c r="AW104" s="35">
        <f t="shared" si="66"/>
        <v>8.94660322377804</v>
      </c>
      <c r="AX104">
        <f t="shared" si="67"/>
        <v>0.377</v>
      </c>
      <c r="AY104">
        <f>IF(BL104="Difficult",1+(MAX(AY$1:AY103)),"")</f>
      </c>
      <c r="AZ104">
        <f>IF(BL104="Simple",1+(MAX(AZ$1:AZ103)),"")</f>
        <v>52</v>
      </c>
      <c r="BA104" s="14">
        <f t="shared" si="68"/>
        <v>0</v>
      </c>
      <c r="BB104" s="14">
        <f t="shared" si="69"/>
        <v>52</v>
      </c>
      <c r="BC104" s="14">
        <v>2</v>
      </c>
      <c r="BD104">
        <f t="shared" si="70"/>
        <v>9</v>
      </c>
      <c r="BE104">
        <f t="shared" si="71"/>
      </c>
      <c r="BF104" s="35">
        <f t="shared" si="72"/>
        <v>9</v>
      </c>
      <c r="BG104" s="37">
        <f t="shared" si="73"/>
      </c>
      <c r="BH104">
        <f t="shared" si="74"/>
        <v>9</v>
      </c>
      <c r="BI104">
        <f t="shared" si="75"/>
        <v>9</v>
      </c>
      <c r="BJ104" s="37">
        <f t="shared" si="76"/>
        <v>9.208211561413481</v>
      </c>
      <c r="BK104" s="37">
        <f t="shared" si="77"/>
        <v>2.346567974824375</v>
      </c>
      <c r="BL104" t="str">
        <f t="shared" si="78"/>
        <v>Simple</v>
      </c>
      <c r="BM104" t="str">
        <f t="shared" si="79"/>
        <v>Self</v>
      </c>
      <c r="BN104">
        <f t="shared" si="83"/>
        <v>0.35275650380340234</v>
      </c>
      <c r="BO104">
        <f t="shared" si="84"/>
        <v>0.13055986999694705</v>
      </c>
      <c r="BP104">
        <f t="shared" si="85"/>
        <v>0.8386970754680739</v>
      </c>
      <c r="BQ104">
        <f t="shared" si="86"/>
        <v>0.06734572751544271</v>
      </c>
      <c r="BR104">
        <f t="shared" si="87"/>
        <v>0.34733979419596656</v>
      </c>
    </row>
    <row r="105" spans="1:70" ht="12.75">
      <c r="A105" s="16" t="s">
        <v>53</v>
      </c>
      <c r="B105" s="23">
        <v>205</v>
      </c>
      <c r="C105" s="21">
        <v>4</v>
      </c>
      <c r="D105" s="10">
        <v>4</v>
      </c>
      <c r="E105" s="9">
        <v>1</v>
      </c>
      <c r="F105">
        <f t="shared" si="45"/>
        <v>0</v>
      </c>
      <c r="G105" s="9">
        <v>1</v>
      </c>
      <c r="H105">
        <v>3</v>
      </c>
      <c r="I105" s="9">
        <v>3</v>
      </c>
      <c r="J105" s="26">
        <v>12</v>
      </c>
      <c r="K105" s="9">
        <v>3</v>
      </c>
      <c r="L105" s="11">
        <f t="shared" si="46"/>
        <v>0</v>
      </c>
      <c r="M105" s="10">
        <v>25</v>
      </c>
      <c r="N105" s="9">
        <v>4</v>
      </c>
      <c r="O105" s="9">
        <v>4</v>
      </c>
      <c r="P105" s="9">
        <v>50</v>
      </c>
      <c r="Q105" s="9">
        <v>2</v>
      </c>
      <c r="R105" s="9">
        <v>6</v>
      </c>
      <c r="S105" s="22">
        <f t="shared" si="88"/>
        <v>4</v>
      </c>
      <c r="T105" s="25"/>
      <c r="U105" s="9">
        <v>50</v>
      </c>
      <c r="V105" s="9"/>
      <c r="W105" s="9"/>
      <c r="X105" s="22">
        <f t="shared" si="80"/>
      </c>
      <c r="Y105" s="9">
        <v>4</v>
      </c>
      <c r="Z105">
        <f t="shared" si="81"/>
      </c>
      <c r="AA105">
        <f t="shared" si="82"/>
      </c>
      <c r="AB105" s="9">
        <v>3</v>
      </c>
      <c r="AC105">
        <f t="shared" si="47"/>
      </c>
      <c r="AD105">
        <f t="shared" si="48"/>
      </c>
      <c r="AE105">
        <f t="shared" si="49"/>
        <v>0</v>
      </c>
      <c r="AF105">
        <f t="shared" si="50"/>
      </c>
      <c r="AG105">
        <f t="shared" si="51"/>
      </c>
      <c r="AI105" t="str">
        <f t="shared" si="52"/>
        <v>Simple</v>
      </c>
      <c r="AJ105">
        <f t="shared" si="53"/>
        <v>0.28105399999999925</v>
      </c>
      <c r="AK105" s="35">
        <f t="shared" si="54"/>
        <v>3.9934208582767936</v>
      </c>
      <c r="AL105">
        <f t="shared" si="55"/>
        <v>4</v>
      </c>
      <c r="AM105">
        <f t="shared" si="56"/>
        <v>0.925</v>
      </c>
      <c r="AN105">
        <f t="shared" si="57"/>
        <v>0.36</v>
      </c>
      <c r="AO105">
        <f t="shared" si="58"/>
        <v>0.14</v>
      </c>
      <c r="AP105" s="12" t="str">
        <f t="shared" si="59"/>
        <v>Lose</v>
      </c>
      <c r="AQ105" s="35">
        <f t="shared" si="60"/>
        <v>2.010250533802964</v>
      </c>
      <c r="AR105" s="35">
        <f t="shared" si="61"/>
        <v>-1.130202369693297</v>
      </c>
      <c r="AS105">
        <f ca="1" t="shared" si="62"/>
        <v>43</v>
      </c>
      <c r="AT105" s="35">
        <f t="shared" si="63"/>
        <v>0.8529679547805323</v>
      </c>
      <c r="AU105" s="35">
        <f t="shared" si="64"/>
        <v>0.8529679547805323</v>
      </c>
      <c r="AV105">
        <f ca="1" t="shared" si="65"/>
        <v>89</v>
      </c>
      <c r="AW105" s="35">
        <f t="shared" si="66"/>
        <v>1.9831703244738295</v>
      </c>
      <c r="AX105">
        <f t="shared" si="67"/>
        <v>0.457</v>
      </c>
      <c r="AY105">
        <f>IF(BL105="Difficult",1+(MAX(AY$1:AY104)),"")</f>
        <v>52</v>
      </c>
      <c r="AZ105">
        <f>IF(BL105="Simple",1+(MAX(AZ$1:AZ104)),"")</f>
      </c>
      <c r="BA105" s="14">
        <f t="shared" si="68"/>
        <v>1</v>
      </c>
      <c r="BB105" s="14">
        <f t="shared" si="69"/>
        <v>52</v>
      </c>
      <c r="BC105" s="14">
        <v>2</v>
      </c>
      <c r="BD105">
        <f t="shared" si="70"/>
      </c>
      <c r="BE105">
        <f t="shared" si="71"/>
        <v>3.9934208582767936</v>
      </c>
      <c r="BF105" s="35">
        <f t="shared" si="72"/>
      </c>
      <c r="BG105" s="37">
        <f t="shared" si="73"/>
        <v>3</v>
      </c>
      <c r="BH105">
        <f t="shared" si="74"/>
        <v>4</v>
      </c>
      <c r="BI105">
        <f t="shared" si="75"/>
        <v>4</v>
      </c>
      <c r="BJ105" s="37">
        <f t="shared" si="76"/>
        <v>9.208211561413481</v>
      </c>
      <c r="BK105" s="37">
        <f t="shared" si="77"/>
        <v>2.346567974824375</v>
      </c>
      <c r="BL105" t="str">
        <f t="shared" si="78"/>
        <v>Difficult</v>
      </c>
      <c r="BM105" t="str">
        <f t="shared" si="79"/>
        <v>Det</v>
      </c>
      <c r="BN105">
        <f t="shared" si="83"/>
        <v>1.2621637055131736</v>
      </c>
      <c r="BO105">
        <f t="shared" si="84"/>
        <v>-0.9355443316035106</v>
      </c>
      <c r="BP105">
        <f t="shared" si="85"/>
        <v>-0.10650121593245368</v>
      </c>
      <c r="BQ105">
        <f t="shared" si="86"/>
        <v>0.06734572751544271</v>
      </c>
      <c r="BR105">
        <f t="shared" si="87"/>
        <v>0.071865971373163</v>
      </c>
    </row>
    <row r="106" spans="1:70" ht="12.75">
      <c r="A106" s="16" t="s">
        <v>53</v>
      </c>
      <c r="B106" s="23">
        <v>206</v>
      </c>
      <c r="C106" s="21">
        <v>14</v>
      </c>
      <c r="D106" s="10">
        <v>14</v>
      </c>
      <c r="E106" s="9">
        <v>2</v>
      </c>
      <c r="F106">
        <f t="shared" si="45"/>
        <v>1</v>
      </c>
      <c r="G106" s="9">
        <v>1</v>
      </c>
      <c r="H106">
        <v>4</v>
      </c>
      <c r="I106" s="9">
        <v>1</v>
      </c>
      <c r="K106" s="9">
        <v>0.6</v>
      </c>
      <c r="L106" s="11">
        <f t="shared" si="46"/>
        <v>2.4</v>
      </c>
      <c r="M106" s="10">
        <v>12</v>
      </c>
      <c r="N106" s="9">
        <v>2</v>
      </c>
      <c r="O106" s="9">
        <v>2</v>
      </c>
      <c r="P106" s="9">
        <v>10</v>
      </c>
      <c r="Q106" s="9">
        <v>1</v>
      </c>
      <c r="R106" s="9">
        <v>3</v>
      </c>
      <c r="S106" s="22">
        <f t="shared" si="88"/>
        <v>2</v>
      </c>
      <c r="T106" s="25"/>
      <c r="U106" s="9">
        <v>50</v>
      </c>
      <c r="V106" s="9"/>
      <c r="W106" s="9"/>
      <c r="X106" s="22">
        <f t="shared" si="80"/>
      </c>
      <c r="Y106" s="9">
        <v>5</v>
      </c>
      <c r="Z106">
        <f t="shared" si="81"/>
      </c>
      <c r="AA106">
        <f t="shared" si="82"/>
      </c>
      <c r="AB106" s="9">
        <v>1</v>
      </c>
      <c r="AC106">
        <f t="shared" si="47"/>
      </c>
      <c r="AD106">
        <f t="shared" si="48"/>
      </c>
      <c r="AE106">
        <f t="shared" si="49"/>
        <v>-3</v>
      </c>
      <c r="AF106">
        <f t="shared" si="50"/>
      </c>
      <c r="AG106">
        <f t="shared" si="51"/>
      </c>
      <c r="AI106" t="str">
        <f t="shared" si="52"/>
        <v>Simple</v>
      </c>
      <c r="AJ106">
        <f t="shared" si="53"/>
        <v>12.281054</v>
      </c>
      <c r="AK106" s="35">
        <f t="shared" si="54"/>
        <v>1</v>
      </c>
      <c r="AL106">
        <f t="shared" si="55"/>
        <v>1</v>
      </c>
      <c r="AM106">
        <f t="shared" si="56"/>
        <v>0.177</v>
      </c>
      <c r="AN106">
        <f t="shared" si="57"/>
        <v>-0.07699999999999999</v>
      </c>
      <c r="AO106">
        <f t="shared" si="58"/>
        <v>0.177</v>
      </c>
      <c r="AP106" s="12" t="str">
        <f t="shared" si="59"/>
        <v>Lose</v>
      </c>
      <c r="AQ106" s="35">
        <f t="shared" si="60"/>
        <v>-0.7242194599089595</v>
      </c>
      <c r="AR106" s="35">
        <f t="shared" si="61"/>
        <v>-0.7242194599089595</v>
      </c>
      <c r="AS106">
        <f ca="1" t="shared" si="62"/>
        <v>53</v>
      </c>
      <c r="AT106" s="35">
        <f t="shared" si="63"/>
        <v>1</v>
      </c>
      <c r="AU106" s="35">
        <f t="shared" si="64"/>
        <v>1</v>
      </c>
      <c r="AV106">
        <f ca="1" t="shared" si="65"/>
        <v>82</v>
      </c>
      <c r="AW106" s="35">
        <f t="shared" si="66"/>
        <v>1.7242194599089595</v>
      </c>
      <c r="AX106">
        <f t="shared" si="67"/>
        <v>0.28</v>
      </c>
      <c r="AY106">
        <f>IF(BL106="Difficult",1+(MAX(AY$1:AY105)),"")</f>
        <v>53</v>
      </c>
      <c r="AZ106">
        <f>IF(BL106="Simple",1+(MAX(AZ$1:AZ105)),"")</f>
      </c>
      <c r="BA106" s="14">
        <f t="shared" si="68"/>
        <v>1</v>
      </c>
      <c r="BB106" s="14">
        <f t="shared" si="69"/>
        <v>53</v>
      </c>
      <c r="BC106" s="14">
        <v>2</v>
      </c>
      <c r="BD106">
        <f t="shared" si="70"/>
      </c>
      <c r="BE106">
        <f t="shared" si="71"/>
        <v>1</v>
      </c>
      <c r="BF106" s="35">
        <f t="shared" si="72"/>
      </c>
      <c r="BG106" s="37">
        <f t="shared" si="73"/>
        <v>1</v>
      </c>
      <c r="BH106">
        <f t="shared" si="74"/>
        <v>2</v>
      </c>
      <c r="BI106">
        <f t="shared" si="75"/>
        <v>2</v>
      </c>
      <c r="BJ106" s="37">
        <f t="shared" si="76"/>
        <v>9.208211561413481</v>
      </c>
      <c r="BK106" s="37">
        <f t="shared" si="77"/>
        <v>2.346567974824375</v>
      </c>
      <c r="BL106" t="str">
        <f t="shared" si="78"/>
        <v>Difficult</v>
      </c>
      <c r="BM106" t="str">
        <f t="shared" si="79"/>
        <v>Self</v>
      </c>
      <c r="BN106">
        <f t="shared" si="83"/>
        <v>-0.9204135785902774</v>
      </c>
      <c r="BO106">
        <f t="shared" si="84"/>
        <v>-1.4899185164357485</v>
      </c>
      <c r="BP106">
        <f t="shared" si="85"/>
        <v>-1.996897798733509</v>
      </c>
      <c r="BQ106">
        <f t="shared" si="86"/>
        <v>-2.0267622959574436</v>
      </c>
      <c r="BR106">
        <f t="shared" si="87"/>
        <v>-1.6084980474292445</v>
      </c>
    </row>
    <row r="107" spans="1:70" ht="12.75">
      <c r="A107" s="29">
        <v>37643</v>
      </c>
      <c r="B107" s="23">
        <v>207</v>
      </c>
      <c r="C107" s="21">
        <v>6</v>
      </c>
      <c r="D107" s="10">
        <v>6</v>
      </c>
      <c r="E107" s="9">
        <v>2</v>
      </c>
      <c r="F107">
        <f t="shared" si="45"/>
        <v>1</v>
      </c>
      <c r="G107" s="9">
        <v>1</v>
      </c>
      <c r="H107">
        <v>4</v>
      </c>
      <c r="I107" s="9">
        <v>1</v>
      </c>
      <c r="J107" s="26">
        <v>0.5</v>
      </c>
      <c r="K107" s="9">
        <v>1</v>
      </c>
      <c r="L107" s="11">
        <f t="shared" si="46"/>
        <v>2</v>
      </c>
      <c r="M107" s="10">
        <v>25</v>
      </c>
      <c r="N107" s="9">
        <v>2</v>
      </c>
      <c r="O107" s="9">
        <v>1</v>
      </c>
      <c r="P107" s="9">
        <v>5</v>
      </c>
      <c r="Q107" s="9">
        <v>0</v>
      </c>
      <c r="R107" s="9">
        <v>2</v>
      </c>
      <c r="S107" s="22">
        <f>R107-Q107</f>
        <v>2</v>
      </c>
      <c r="T107" s="25">
        <v>3</v>
      </c>
      <c r="U107" s="9">
        <v>50</v>
      </c>
      <c r="V107" s="9">
        <v>0</v>
      </c>
      <c r="W107" s="9">
        <v>4</v>
      </c>
      <c r="X107" s="22">
        <f>W107-V107</f>
        <v>4</v>
      </c>
      <c r="Y107" s="9">
        <v>3</v>
      </c>
      <c r="Z107">
        <f t="shared" si="81"/>
        <v>2</v>
      </c>
      <c r="AA107">
        <f t="shared" si="82"/>
        <v>-2</v>
      </c>
      <c r="AC107">
        <f t="shared" si="47"/>
        <v>2</v>
      </c>
      <c r="AD107">
        <f t="shared" si="48"/>
        <v>-2</v>
      </c>
      <c r="AE107">
        <f t="shared" si="49"/>
        <v>-2</v>
      </c>
      <c r="AF107">
        <f t="shared" si="50"/>
        <v>0</v>
      </c>
      <c r="AG107">
        <f t="shared" si="51"/>
        <v>0</v>
      </c>
      <c r="AI107" t="str">
        <f t="shared" si="52"/>
        <v>Simple</v>
      </c>
      <c r="AJ107">
        <f t="shared" si="53"/>
        <v>11.781054</v>
      </c>
      <c r="AK107" s="35">
        <f t="shared" si="54"/>
        <v>1.7242194599089595</v>
      </c>
      <c r="AL107">
        <f t="shared" si="55"/>
        <v>0</v>
      </c>
      <c r="AM107">
        <f t="shared" si="56"/>
        <v>0.28</v>
      </c>
      <c r="AN107">
        <f t="shared" si="57"/>
        <v>-0.23000000000000004</v>
      </c>
      <c r="AO107">
        <f t="shared" si="58"/>
        <v>0.28</v>
      </c>
      <c r="AP107" s="12" t="str">
        <f t="shared" si="59"/>
        <v>Lose</v>
      </c>
      <c r="AQ107" s="35">
        <f t="shared" si="60"/>
        <v>-2.269201398367834</v>
      </c>
      <c r="AR107" s="35">
        <f t="shared" si="61"/>
        <v>-2.269201398367834</v>
      </c>
      <c r="AS107">
        <f ca="1" t="shared" si="62"/>
        <v>54</v>
      </c>
      <c r="AT107" s="35">
        <f t="shared" si="63"/>
        <v>1.7242194599089595</v>
      </c>
      <c r="AU107" s="35">
        <f t="shared" si="64"/>
        <v>1.7242194599089595</v>
      </c>
      <c r="AV107">
        <f ca="1" t="shared" si="65"/>
        <v>62</v>
      </c>
      <c r="AW107" s="35">
        <f t="shared" si="66"/>
        <v>3.9934208582767936</v>
      </c>
      <c r="AX107">
        <f t="shared" si="67"/>
        <v>0.925</v>
      </c>
      <c r="AY107">
        <f>IF(BL107="Difficult",1+(MAX(AY$1:AY106)),"")</f>
        <v>54</v>
      </c>
      <c r="AZ107">
        <f>IF(BL107="Simple",1+(MAX(AZ$1:AZ106)),"")</f>
      </c>
      <c r="BA107" s="14">
        <f t="shared" si="68"/>
        <v>1</v>
      </c>
      <c r="BB107" s="14">
        <f t="shared" si="69"/>
        <v>54</v>
      </c>
      <c r="BC107" s="14">
        <v>2</v>
      </c>
      <c r="BD107">
        <f t="shared" si="70"/>
      </c>
      <c r="BE107">
        <f t="shared" si="71"/>
        <v>1.7242194599089595</v>
      </c>
      <c r="BF107" s="35">
        <f t="shared" si="72"/>
      </c>
      <c r="BG107" s="37">
        <f t="shared" si="73"/>
        <v>1</v>
      </c>
      <c r="BH107">
        <f t="shared" si="74"/>
        <v>-2</v>
      </c>
      <c r="BI107">
        <f t="shared" si="75"/>
        <v>2</v>
      </c>
      <c r="BJ107" s="37">
        <f t="shared" si="76"/>
        <v>9.208211561413481</v>
      </c>
      <c r="BK107" s="37">
        <f t="shared" si="77"/>
        <v>2.346567974824375</v>
      </c>
      <c r="BL107" t="str">
        <f t="shared" si="78"/>
        <v>Difficult</v>
      </c>
      <c r="BM107" t="str">
        <f t="shared" si="79"/>
        <v>Self</v>
      </c>
      <c r="BN107">
        <f t="shared" si="83"/>
        <v>-0.5566506979063689</v>
      </c>
      <c r="BO107">
        <f t="shared" si="84"/>
        <v>-0.9355443316035106</v>
      </c>
      <c r="BP107">
        <f t="shared" si="85"/>
        <v>-1.996897798733509</v>
      </c>
      <c r="BQ107">
        <f t="shared" si="86"/>
        <v>-2.2885257988915546</v>
      </c>
      <c r="BR107">
        <f t="shared" si="87"/>
        <v>-1.4444046567837359</v>
      </c>
    </row>
    <row r="108" spans="1:70" ht="12.75">
      <c r="A108" s="29">
        <v>37643</v>
      </c>
      <c r="B108" s="23">
        <v>208</v>
      </c>
      <c r="C108" s="21">
        <v>6</v>
      </c>
      <c r="D108" s="10">
        <v>6</v>
      </c>
      <c r="E108" s="9">
        <v>2</v>
      </c>
      <c r="F108">
        <f t="shared" si="45"/>
        <v>1</v>
      </c>
      <c r="G108" s="9">
        <v>1</v>
      </c>
      <c r="H108">
        <v>4</v>
      </c>
      <c r="I108" s="9">
        <v>2</v>
      </c>
      <c r="J108" s="9">
        <v>5</v>
      </c>
      <c r="K108" s="9">
        <v>2.75</v>
      </c>
      <c r="L108" s="11">
        <f t="shared" si="46"/>
        <v>0.25</v>
      </c>
      <c r="M108" s="10">
        <v>50</v>
      </c>
      <c r="N108" s="9">
        <v>3</v>
      </c>
      <c r="O108" s="9">
        <v>4</v>
      </c>
      <c r="P108" s="9">
        <v>30</v>
      </c>
      <c r="Q108" s="9">
        <v>1</v>
      </c>
      <c r="R108" s="9">
        <v>5</v>
      </c>
      <c r="S108" s="22">
        <f t="shared" si="88"/>
        <v>4</v>
      </c>
      <c r="T108" s="9">
        <v>3</v>
      </c>
      <c r="U108" s="9">
        <v>20</v>
      </c>
      <c r="V108" s="9">
        <v>1</v>
      </c>
      <c r="W108" s="9">
        <v>4</v>
      </c>
      <c r="X108" s="22">
        <f t="shared" si="80"/>
        <v>3</v>
      </c>
      <c r="Y108" s="9">
        <v>4</v>
      </c>
      <c r="Z108">
        <f t="shared" si="81"/>
        <v>-1</v>
      </c>
      <c r="AA108">
        <f t="shared" si="82"/>
        <v>1</v>
      </c>
      <c r="AC108">
        <f t="shared" si="47"/>
        <v>3.5</v>
      </c>
      <c r="AD108">
        <f t="shared" si="48"/>
        <v>1</v>
      </c>
      <c r="AE108">
        <f t="shared" si="49"/>
        <v>0</v>
      </c>
      <c r="AF108">
        <f t="shared" si="50"/>
        <v>-1</v>
      </c>
      <c r="AG108">
        <f t="shared" si="51"/>
        <v>1</v>
      </c>
      <c r="AI108" t="str">
        <f t="shared" si="52"/>
        <v>Simple</v>
      </c>
      <c r="AJ108">
        <f t="shared" si="53"/>
        <v>7.281053999999999</v>
      </c>
      <c r="AK108" s="35">
        <f t="shared" si="54"/>
        <v>2.8295591375311555</v>
      </c>
      <c r="AL108">
        <f t="shared" si="55"/>
        <v>2</v>
      </c>
      <c r="AM108">
        <f t="shared" si="56"/>
        <v>0.644</v>
      </c>
      <c r="AN108">
        <f t="shared" si="57"/>
        <v>-0.34400000000000003</v>
      </c>
      <c r="AO108">
        <f t="shared" si="58"/>
        <v>0.644</v>
      </c>
      <c r="AP108" s="12" t="str">
        <f t="shared" si="59"/>
        <v>Lose</v>
      </c>
      <c r="AQ108" s="35">
        <f t="shared" si="60"/>
        <v>-0.1704408624688445</v>
      </c>
      <c r="AR108" s="35">
        <f t="shared" si="61"/>
        <v>-0.1704408624688445</v>
      </c>
      <c r="AS108">
        <f ca="1" t="shared" si="62"/>
        <v>55</v>
      </c>
      <c r="AT108" s="35">
        <f t="shared" si="63"/>
        <v>2.8295591375311555</v>
      </c>
      <c r="AU108" s="35">
        <f t="shared" si="64"/>
        <v>2.8295591375311555</v>
      </c>
      <c r="AV108">
        <f ca="1" t="shared" si="65"/>
        <v>44</v>
      </c>
      <c r="AW108" s="35">
        <f t="shared" si="66"/>
        <v>3</v>
      </c>
      <c r="AX108">
        <f t="shared" si="67"/>
        <v>0.766</v>
      </c>
      <c r="AY108">
        <f>IF(BL108="Difficult",1+(MAX(AY$1:AY107)),"")</f>
        <v>55</v>
      </c>
      <c r="AZ108">
        <f>IF(BL108="Simple",1+(MAX(AZ$1:AZ107)),"")</f>
      </c>
      <c r="BA108" s="14">
        <f t="shared" si="68"/>
        <v>1</v>
      </c>
      <c r="BB108" s="14">
        <f t="shared" si="69"/>
        <v>55</v>
      </c>
      <c r="BC108" s="14">
        <v>2</v>
      </c>
      <c r="BD108">
        <f t="shared" si="70"/>
      </c>
      <c r="BE108">
        <f t="shared" si="71"/>
        <v>2.8295591375311555</v>
      </c>
      <c r="BF108" s="35">
        <f t="shared" si="72"/>
      </c>
      <c r="BG108" s="37">
        <f t="shared" si="73"/>
        <v>2</v>
      </c>
      <c r="BH108">
        <f t="shared" si="74"/>
        <v>1</v>
      </c>
      <c r="BI108">
        <f t="shared" si="75"/>
        <v>3.5</v>
      </c>
      <c r="BJ108" s="37">
        <f t="shared" si="76"/>
        <v>9.208211561413481</v>
      </c>
      <c r="BK108" s="37">
        <f t="shared" si="77"/>
        <v>2.346567974824375</v>
      </c>
      <c r="BL108" t="str">
        <f t="shared" si="78"/>
        <v>Difficult</v>
      </c>
      <c r="BM108" t="str">
        <f t="shared" si="79"/>
        <v>Self</v>
      </c>
      <c r="BN108">
        <f t="shared" si="83"/>
        <v>1.0348119050857307</v>
      </c>
      <c r="BO108">
        <f t="shared" si="84"/>
        <v>0.13055986999694705</v>
      </c>
      <c r="BP108">
        <f t="shared" si="85"/>
        <v>-1.0516995073329813</v>
      </c>
      <c r="BQ108">
        <f t="shared" si="86"/>
        <v>-0.9797082842210005</v>
      </c>
      <c r="BR108">
        <f t="shared" si="87"/>
        <v>-0.21650900411782603</v>
      </c>
    </row>
    <row r="109" spans="1:70" ht="12.75">
      <c r="A109" s="29">
        <v>37643</v>
      </c>
      <c r="B109" s="23">
        <v>209</v>
      </c>
      <c r="C109" s="21">
        <v>22</v>
      </c>
      <c r="D109" s="10">
        <v>13</v>
      </c>
      <c r="E109" s="9">
        <v>1</v>
      </c>
      <c r="F109">
        <f t="shared" si="45"/>
        <v>0</v>
      </c>
      <c r="G109" s="9">
        <v>0</v>
      </c>
      <c r="H109">
        <v>1</v>
      </c>
      <c r="I109" s="9">
        <v>9</v>
      </c>
      <c r="J109" s="9">
        <v>11</v>
      </c>
      <c r="K109" s="9">
        <v>1</v>
      </c>
      <c r="L109" s="11">
        <f t="shared" si="46"/>
        <v>4</v>
      </c>
      <c r="M109" s="10">
        <v>75</v>
      </c>
      <c r="N109" s="9">
        <v>5</v>
      </c>
      <c r="O109" s="9">
        <v>8</v>
      </c>
      <c r="P109" s="9">
        <v>75</v>
      </c>
      <c r="Q109" s="9">
        <v>7</v>
      </c>
      <c r="R109" s="9">
        <v>9</v>
      </c>
      <c r="S109" s="22">
        <f t="shared" si="88"/>
        <v>2</v>
      </c>
      <c r="T109" s="9">
        <v>8</v>
      </c>
      <c r="U109" s="9">
        <v>60</v>
      </c>
      <c r="V109" s="9">
        <v>6</v>
      </c>
      <c r="W109" s="9">
        <v>8</v>
      </c>
      <c r="X109" s="22">
        <f t="shared" si="80"/>
        <v>2</v>
      </c>
      <c r="Y109" s="9">
        <v>8</v>
      </c>
      <c r="Z109">
        <f t="shared" si="81"/>
        <v>0</v>
      </c>
      <c r="AA109">
        <f t="shared" si="82"/>
        <v>0</v>
      </c>
      <c r="AC109">
        <f t="shared" si="47"/>
        <v>8</v>
      </c>
      <c r="AD109">
        <f t="shared" si="48"/>
        <v>0</v>
      </c>
      <c r="AE109">
        <f t="shared" si="49"/>
        <v>0</v>
      </c>
      <c r="AF109">
        <f t="shared" si="50"/>
        <v>0</v>
      </c>
      <c r="AG109">
        <f t="shared" si="51"/>
        <v>0</v>
      </c>
      <c r="AI109" t="str">
        <f t="shared" si="52"/>
        <v>Simple</v>
      </c>
      <c r="AJ109">
        <f t="shared" si="53"/>
        <v>1.2810539999999992</v>
      </c>
      <c r="AK109" s="35">
        <f t="shared" si="54"/>
        <v>9.970012041027417</v>
      </c>
      <c r="AL109">
        <f t="shared" si="55"/>
        <v>-2</v>
      </c>
      <c r="AM109">
        <f t="shared" si="56"/>
        <v>0.669</v>
      </c>
      <c r="AN109">
        <f t="shared" si="57"/>
        <v>-0.02300000000000002</v>
      </c>
      <c r="AO109">
        <f t="shared" si="58"/>
        <v>0.773</v>
      </c>
      <c r="AP109" s="12" t="str">
        <f t="shared" si="59"/>
        <v>Win</v>
      </c>
      <c r="AQ109" s="35">
        <f t="shared" si="60"/>
        <v>4.2340881724937685</v>
      </c>
      <c r="AR109" s="35">
        <f t="shared" si="61"/>
        <v>4.983613827925437</v>
      </c>
      <c r="AS109">
        <f ca="1" t="shared" si="62"/>
        <v>29</v>
      </c>
      <c r="AT109" s="35">
        <f t="shared" si="63"/>
        <v>10.719537696459085</v>
      </c>
      <c r="AU109" s="35">
        <f t="shared" si="64"/>
        <v>10.719537696459085</v>
      </c>
      <c r="AV109">
        <f ca="1" t="shared" si="65"/>
        <v>6</v>
      </c>
      <c r="AW109" s="35">
        <f t="shared" si="66"/>
        <v>5.735923868533648</v>
      </c>
      <c r="AX109">
        <f t="shared" si="67"/>
        <v>0.037</v>
      </c>
      <c r="AY109">
        <f>IF(BL109="Difficult",1+(MAX(AY$1:AY108)),"")</f>
      </c>
      <c r="AZ109">
        <f>IF(BL109="Simple",1+(MAX(AZ$1:AZ108)),"")</f>
        <v>53</v>
      </c>
      <c r="BA109" s="14">
        <f t="shared" si="68"/>
        <v>0</v>
      </c>
      <c r="BB109" s="14">
        <f t="shared" si="69"/>
        <v>53</v>
      </c>
      <c r="BC109" s="14">
        <v>2</v>
      </c>
      <c r="BD109">
        <f t="shared" si="70"/>
        <v>9.970012041027417</v>
      </c>
      <c r="BE109">
        <f t="shared" si="71"/>
      </c>
      <c r="BF109" s="35">
        <f t="shared" si="72"/>
        <v>9</v>
      </c>
      <c r="BG109" s="37">
        <f t="shared" si="73"/>
      </c>
      <c r="BH109">
        <f t="shared" si="74"/>
        <v>0</v>
      </c>
      <c r="BI109">
        <f t="shared" si="75"/>
        <v>8</v>
      </c>
      <c r="BJ109" s="37">
        <f t="shared" si="76"/>
        <v>9.208211561413481</v>
      </c>
      <c r="BK109" s="37">
        <f t="shared" si="77"/>
        <v>2.346567974824375</v>
      </c>
      <c r="BL109" t="str">
        <f t="shared" si="78"/>
        <v>Simple</v>
      </c>
      <c r="BM109" t="str">
        <f t="shared" si="79"/>
        <v>Det</v>
      </c>
      <c r="BN109">
        <f t="shared" si="83"/>
        <v>-0.5566506979063689</v>
      </c>
      <c r="BO109">
        <f t="shared" si="84"/>
        <v>1.1966640715974046</v>
      </c>
      <c r="BP109">
        <f t="shared" si="85"/>
        <v>0.8386970754680739</v>
      </c>
      <c r="BQ109">
        <f t="shared" si="86"/>
        <v>1.3761632421859968</v>
      </c>
      <c r="BR109">
        <f t="shared" si="87"/>
        <v>0.7137184228362766</v>
      </c>
    </row>
    <row r="110" spans="1:70" ht="12.75">
      <c r="A110" s="29">
        <v>37643</v>
      </c>
      <c r="B110" s="23">
        <v>210</v>
      </c>
      <c r="C110" s="21">
        <v>1</v>
      </c>
      <c r="D110" s="10">
        <v>40</v>
      </c>
      <c r="E110" s="9">
        <v>0</v>
      </c>
      <c r="F110">
        <f t="shared" si="45"/>
        <v>0</v>
      </c>
      <c r="G110" s="9">
        <v>1</v>
      </c>
      <c r="H110">
        <v>3</v>
      </c>
      <c r="I110" s="9">
        <v>1</v>
      </c>
      <c r="J110" s="9">
        <v>3</v>
      </c>
      <c r="K110" s="9">
        <v>0.6</v>
      </c>
      <c r="L110" s="11">
        <f t="shared" si="46"/>
        <v>2.4</v>
      </c>
      <c r="M110" s="10">
        <v>50</v>
      </c>
      <c r="N110" s="9">
        <v>2</v>
      </c>
      <c r="O110" s="9">
        <v>2</v>
      </c>
      <c r="P110" s="9">
        <v>30</v>
      </c>
      <c r="Q110" s="9">
        <v>2</v>
      </c>
      <c r="R110" s="9">
        <v>4</v>
      </c>
      <c r="S110" s="22">
        <f t="shared" si="88"/>
        <v>2</v>
      </c>
      <c r="T110" s="9">
        <v>2</v>
      </c>
      <c r="U110" s="9">
        <v>50</v>
      </c>
      <c r="V110" s="9">
        <v>1</v>
      </c>
      <c r="W110" s="9">
        <v>2</v>
      </c>
      <c r="X110" s="22">
        <f t="shared" si="80"/>
        <v>1</v>
      </c>
      <c r="Y110" s="9">
        <v>2</v>
      </c>
      <c r="Z110">
        <f t="shared" si="81"/>
        <v>-1</v>
      </c>
      <c r="AA110">
        <f t="shared" si="82"/>
        <v>1</v>
      </c>
      <c r="AC110">
        <f t="shared" si="47"/>
        <v>2</v>
      </c>
      <c r="AD110">
        <f t="shared" si="48"/>
        <v>0</v>
      </c>
      <c r="AE110">
        <f t="shared" si="49"/>
        <v>0</v>
      </c>
      <c r="AF110">
        <f t="shared" si="50"/>
        <v>0</v>
      </c>
      <c r="AG110">
        <f t="shared" si="51"/>
        <v>0</v>
      </c>
      <c r="AH110" s="9">
        <v>40</v>
      </c>
      <c r="AI110" t="str">
        <f t="shared" si="52"/>
        <v>Simple</v>
      </c>
      <c r="AJ110">
        <f t="shared" si="53"/>
        <v>9.281054</v>
      </c>
      <c r="AK110" s="35">
        <f t="shared" si="54"/>
        <v>1.7827415030324016</v>
      </c>
      <c r="AL110">
        <f t="shared" si="55"/>
        <v>2</v>
      </c>
      <c r="AM110">
        <f t="shared" si="56"/>
        <v>0.327</v>
      </c>
      <c r="AN110">
        <f t="shared" si="57"/>
        <v>0.179</v>
      </c>
      <c r="AO110">
        <f t="shared" si="58"/>
        <v>0.121</v>
      </c>
      <c r="AP110" s="12" t="str">
        <f t="shared" si="59"/>
        <v>Lose</v>
      </c>
      <c r="AQ110" s="35">
        <f t="shared" si="60"/>
        <v>0</v>
      </c>
      <c r="AR110" s="35">
        <f t="shared" si="61"/>
        <v>-0.9634328993042104</v>
      </c>
      <c r="AS110">
        <f ca="1" t="shared" si="62"/>
        <v>20</v>
      </c>
      <c r="AT110" s="35">
        <f t="shared" si="63"/>
        <v>0.8193086037281913</v>
      </c>
      <c r="AU110" s="35">
        <f t="shared" si="64"/>
        <v>0.8193086037281913</v>
      </c>
      <c r="AV110">
        <f ca="1" t="shared" si="65"/>
        <v>22</v>
      </c>
      <c r="AW110" s="35">
        <f t="shared" si="66"/>
        <v>1.7827415030324016</v>
      </c>
      <c r="AX110">
        <f t="shared" si="67"/>
        <v>0.327</v>
      </c>
      <c r="AY110">
        <f>IF(BL110="Difficult",1+(MAX(AY$1:AY109)),"")</f>
        <v>56</v>
      </c>
      <c r="AZ110">
        <f>IF(BL110="Simple",1+(MAX(AZ$1:AZ109)),"")</f>
      </c>
      <c r="BA110" s="14">
        <f t="shared" si="68"/>
        <v>1</v>
      </c>
      <c r="BB110" s="14">
        <f t="shared" si="69"/>
        <v>56</v>
      </c>
      <c r="BC110" s="14">
        <v>2</v>
      </c>
      <c r="BD110">
        <f t="shared" si="70"/>
      </c>
      <c r="BE110">
        <f t="shared" si="71"/>
        <v>1.7827415030324016</v>
      </c>
      <c r="BF110" s="35">
        <f t="shared" si="72"/>
      </c>
      <c r="BG110" s="37">
        <f t="shared" si="73"/>
        <v>1</v>
      </c>
      <c r="BH110">
        <f t="shared" si="74"/>
        <v>0</v>
      </c>
      <c r="BI110">
        <f t="shared" si="75"/>
        <v>2</v>
      </c>
      <c r="BJ110" s="37">
        <f t="shared" si="76"/>
        <v>9.208211561413481</v>
      </c>
      <c r="BK110" s="37">
        <f t="shared" si="77"/>
        <v>2.346567974824375</v>
      </c>
      <c r="BL110" t="str">
        <f t="shared" si="78"/>
        <v>Difficult</v>
      </c>
      <c r="BM110" t="str">
        <f t="shared" si="79"/>
        <v>Indet</v>
      </c>
      <c r="BN110">
        <f t="shared" si="83"/>
        <v>-0.9204135785902774</v>
      </c>
      <c r="BO110">
        <f t="shared" si="84"/>
        <v>0.13055986999694705</v>
      </c>
      <c r="BP110">
        <f t="shared" si="85"/>
        <v>-1.996897798733509</v>
      </c>
      <c r="BQ110">
        <f t="shared" si="86"/>
        <v>-0.9797082842210005</v>
      </c>
      <c r="BR110">
        <f t="shared" si="87"/>
        <v>-0.94161494788696</v>
      </c>
    </row>
    <row r="111" spans="1:70" ht="12.75">
      <c r="A111" s="29">
        <v>37643</v>
      </c>
      <c r="B111" s="23">
        <v>211</v>
      </c>
      <c r="C111" s="21">
        <v>4</v>
      </c>
      <c r="D111" s="10">
        <v>4</v>
      </c>
      <c r="E111" s="9">
        <v>2</v>
      </c>
      <c r="F111">
        <f t="shared" si="45"/>
        <v>1</v>
      </c>
      <c r="G111" s="9">
        <v>0</v>
      </c>
      <c r="H111">
        <v>2</v>
      </c>
      <c r="I111" s="9">
        <v>9</v>
      </c>
      <c r="J111" s="9">
        <v>6.5</v>
      </c>
      <c r="K111" s="9">
        <v>2</v>
      </c>
      <c r="L111" s="11">
        <f t="shared" si="46"/>
        <v>1</v>
      </c>
      <c r="M111" s="10">
        <v>70</v>
      </c>
      <c r="N111" s="9">
        <v>4</v>
      </c>
      <c r="O111" s="9">
        <v>7</v>
      </c>
      <c r="P111" s="9">
        <v>50</v>
      </c>
      <c r="Q111" s="9">
        <v>7</v>
      </c>
      <c r="R111" s="9">
        <v>9</v>
      </c>
      <c r="S111" s="22">
        <f t="shared" si="88"/>
        <v>2</v>
      </c>
      <c r="T111" s="9">
        <v>7</v>
      </c>
      <c r="U111" s="9">
        <v>40</v>
      </c>
      <c r="V111" s="9">
        <v>6</v>
      </c>
      <c r="W111" s="9">
        <v>8</v>
      </c>
      <c r="X111" s="22">
        <f t="shared" si="80"/>
        <v>2</v>
      </c>
      <c r="Y111" s="9">
        <v>6</v>
      </c>
      <c r="Z111">
        <f t="shared" si="81"/>
        <v>0</v>
      </c>
      <c r="AA111">
        <f t="shared" si="82"/>
        <v>0</v>
      </c>
      <c r="AC111">
        <f t="shared" si="47"/>
        <v>7</v>
      </c>
      <c r="AD111">
        <f t="shared" si="48"/>
        <v>0</v>
      </c>
      <c r="AE111">
        <f t="shared" si="49"/>
        <v>1</v>
      </c>
      <c r="AF111">
        <f t="shared" si="50"/>
        <v>1</v>
      </c>
      <c r="AG111">
        <f t="shared" si="51"/>
        <v>1</v>
      </c>
      <c r="AI111" t="str">
        <f t="shared" si="52"/>
        <v>Simple</v>
      </c>
      <c r="AJ111">
        <f t="shared" si="53"/>
        <v>5.781053999999999</v>
      </c>
      <c r="AK111" s="35">
        <f t="shared" si="54"/>
        <v>9.864672363405221</v>
      </c>
      <c r="AL111">
        <f t="shared" si="55"/>
        <v>-2</v>
      </c>
      <c r="AM111">
        <f t="shared" si="56"/>
        <v>0.566</v>
      </c>
      <c r="AN111">
        <f t="shared" si="57"/>
        <v>-0.06599999999999995</v>
      </c>
      <c r="AO111">
        <f t="shared" si="58"/>
        <v>0.566</v>
      </c>
      <c r="AP111" s="12" t="str">
        <f t="shared" si="59"/>
        <v>Lose</v>
      </c>
      <c r="AQ111" s="35">
        <f t="shared" si="60"/>
        <v>-0.9180691396271801</v>
      </c>
      <c r="AR111" s="35">
        <f t="shared" si="61"/>
        <v>-0.9180691396271801</v>
      </c>
      <c r="AS111">
        <f ca="1" t="shared" si="62"/>
        <v>54</v>
      </c>
      <c r="AT111" s="35">
        <f t="shared" si="63"/>
        <v>9.864672363405221</v>
      </c>
      <c r="AU111" s="35">
        <f t="shared" si="64"/>
        <v>9.864672363405221</v>
      </c>
      <c r="AV111">
        <f ca="1" t="shared" si="65"/>
        <v>81</v>
      </c>
      <c r="AW111" s="35">
        <f t="shared" si="66"/>
        <v>10.782741503032401</v>
      </c>
      <c r="AX111">
        <f t="shared" si="67"/>
        <v>0.83</v>
      </c>
      <c r="AY111">
        <f>IF(BL111="Difficult",1+(MAX(AY$1:AY110)),"")</f>
      </c>
      <c r="AZ111">
        <f>IF(BL111="Simple",1+(MAX(AZ$1:AZ110)),"")</f>
        <v>54</v>
      </c>
      <c r="BA111" s="14">
        <f t="shared" si="68"/>
        <v>0</v>
      </c>
      <c r="BB111" s="14">
        <f t="shared" si="69"/>
        <v>54</v>
      </c>
      <c r="BC111" s="14">
        <v>2</v>
      </c>
      <c r="BD111">
        <f t="shared" si="70"/>
        <v>9.864672363405221</v>
      </c>
      <c r="BE111">
        <f t="shared" si="71"/>
      </c>
      <c r="BF111" s="35">
        <f t="shared" si="72"/>
        <v>9</v>
      </c>
      <c r="BG111" s="37">
        <f t="shared" si="73"/>
      </c>
      <c r="BH111">
        <f t="shared" si="74"/>
        <v>0</v>
      </c>
      <c r="BI111">
        <f t="shared" si="75"/>
        <v>7</v>
      </c>
      <c r="BJ111" s="37">
        <f t="shared" si="76"/>
        <v>9.208211561413481</v>
      </c>
      <c r="BK111" s="37">
        <f t="shared" si="77"/>
        <v>2.346567974824375</v>
      </c>
      <c r="BL111" t="str">
        <f t="shared" si="78"/>
        <v>Simple</v>
      </c>
      <c r="BM111" t="str">
        <f t="shared" si="79"/>
        <v>Self</v>
      </c>
      <c r="BN111">
        <f t="shared" si="83"/>
        <v>0.35275650380340234</v>
      </c>
      <c r="BO111">
        <f t="shared" si="84"/>
        <v>0.9834432312773131</v>
      </c>
      <c r="BP111">
        <f t="shared" si="85"/>
        <v>-0.10650121593245368</v>
      </c>
      <c r="BQ111">
        <f t="shared" si="86"/>
        <v>0.06734572751544271</v>
      </c>
      <c r="BR111">
        <f t="shared" si="87"/>
        <v>0.32426106166592616</v>
      </c>
    </row>
    <row r="112" spans="1:70" ht="12.75">
      <c r="A112" s="29">
        <v>37643</v>
      </c>
      <c r="B112" s="23">
        <v>212</v>
      </c>
      <c r="C112" s="21">
        <v>7</v>
      </c>
      <c r="D112" s="10">
        <v>10</v>
      </c>
      <c r="E112" s="9">
        <v>1</v>
      </c>
      <c r="F112">
        <f t="shared" si="45"/>
        <v>0</v>
      </c>
      <c r="G112" s="9">
        <v>1</v>
      </c>
      <c r="H112">
        <v>3</v>
      </c>
      <c r="I112" s="9">
        <v>0</v>
      </c>
      <c r="J112" s="9">
        <v>15</v>
      </c>
      <c r="K112" s="9">
        <v>3</v>
      </c>
      <c r="L112" s="11">
        <f t="shared" si="46"/>
        <v>6</v>
      </c>
      <c r="M112" s="10">
        <v>50</v>
      </c>
      <c r="N112" s="9">
        <v>5</v>
      </c>
      <c r="O112" s="9">
        <v>6</v>
      </c>
      <c r="P112" s="9">
        <v>50</v>
      </c>
      <c r="Q112" s="9">
        <v>3</v>
      </c>
      <c r="R112" s="9">
        <v>9</v>
      </c>
      <c r="S112" s="22">
        <f t="shared" si="88"/>
        <v>6</v>
      </c>
      <c r="T112" s="9">
        <v>6</v>
      </c>
      <c r="U112" s="9">
        <v>50</v>
      </c>
      <c r="V112" s="9">
        <v>3</v>
      </c>
      <c r="W112" s="9">
        <v>9</v>
      </c>
      <c r="X112" s="22">
        <f t="shared" si="80"/>
        <v>6</v>
      </c>
      <c r="Y112" s="9">
        <v>6</v>
      </c>
      <c r="Z112">
        <f t="shared" si="81"/>
        <v>0</v>
      </c>
      <c r="AA112">
        <f t="shared" si="82"/>
        <v>0</v>
      </c>
      <c r="AC112">
        <f t="shared" si="47"/>
        <v>6</v>
      </c>
      <c r="AD112">
        <f t="shared" si="48"/>
        <v>0</v>
      </c>
      <c r="AE112">
        <f t="shared" si="49"/>
        <v>0</v>
      </c>
      <c r="AF112">
        <f t="shared" si="50"/>
        <v>0</v>
      </c>
      <c r="AG112">
        <f t="shared" si="51"/>
        <v>0</v>
      </c>
      <c r="AI112" t="str">
        <f t="shared" si="52"/>
        <v>Simple</v>
      </c>
      <c r="AJ112">
        <f t="shared" si="53"/>
        <v>2.7189460000000008</v>
      </c>
      <c r="AK112" s="35">
        <f t="shared" si="54"/>
        <v>0.9363526899750757</v>
      </c>
      <c r="AL112">
        <f t="shared" si="55"/>
        <v>5</v>
      </c>
      <c r="AM112">
        <f t="shared" si="56"/>
        <v>0.158</v>
      </c>
      <c r="AN112">
        <f t="shared" si="57"/>
        <v>0.08000000000000002</v>
      </c>
      <c r="AO112">
        <f t="shared" si="58"/>
        <v>0.42</v>
      </c>
      <c r="AP112" s="12" t="str">
        <f t="shared" si="59"/>
        <v>Win</v>
      </c>
      <c r="AQ112" s="35">
        <f t="shared" si="60"/>
        <v>-0.7878667699338838</v>
      </c>
      <c r="AR112" s="35">
        <f t="shared" si="61"/>
        <v>0.2223837638690802</v>
      </c>
      <c r="AS112">
        <f ca="1" t="shared" si="62"/>
        <v>104</v>
      </c>
      <c r="AT112" s="35">
        <f t="shared" si="63"/>
        <v>1.9466032237780397</v>
      </c>
      <c r="AU112" s="35">
        <f t="shared" si="64"/>
        <v>1.9466032237780397</v>
      </c>
      <c r="AV112">
        <f ca="1" t="shared" si="65"/>
        <v>82</v>
      </c>
      <c r="AW112" s="35">
        <f t="shared" si="66"/>
        <v>1.7242194599089595</v>
      </c>
      <c r="AX112">
        <f t="shared" si="67"/>
        <v>0.28</v>
      </c>
      <c r="AY112">
        <f>IF(BL112="Difficult",1+(MAX(AY$1:AY111)),"")</f>
        <v>57</v>
      </c>
      <c r="AZ112">
        <f>IF(BL112="Simple",1+(MAX(AZ$1:AZ111)),"")</f>
      </c>
      <c r="BA112" s="14">
        <f t="shared" si="68"/>
        <v>1</v>
      </c>
      <c r="BB112" s="14">
        <f t="shared" si="69"/>
        <v>57</v>
      </c>
      <c r="BC112" s="14">
        <v>2</v>
      </c>
      <c r="BD112">
        <f t="shared" si="70"/>
      </c>
      <c r="BE112">
        <f t="shared" si="71"/>
        <v>0.9363526899750757</v>
      </c>
      <c r="BF112" s="35">
        <f t="shared" si="72"/>
      </c>
      <c r="BG112" s="37">
        <f t="shared" si="73"/>
        <v>0</v>
      </c>
      <c r="BH112">
        <f t="shared" si="74"/>
        <v>0</v>
      </c>
      <c r="BI112">
        <f t="shared" si="75"/>
        <v>6</v>
      </c>
      <c r="BJ112" s="37">
        <f t="shared" si="76"/>
        <v>9.208211561413481</v>
      </c>
      <c r="BK112" s="37">
        <f t="shared" si="77"/>
        <v>2.346567974824375</v>
      </c>
      <c r="BL112" t="str">
        <f t="shared" si="78"/>
        <v>Difficult</v>
      </c>
      <c r="BM112" t="str">
        <f t="shared" si="79"/>
        <v>Det</v>
      </c>
      <c r="BN112">
        <f t="shared" si="83"/>
        <v>1.2621637055131736</v>
      </c>
      <c r="BO112">
        <f t="shared" si="84"/>
        <v>0.13055986999694705</v>
      </c>
      <c r="BP112">
        <f t="shared" si="85"/>
        <v>0.8386970754680739</v>
      </c>
      <c r="BQ112">
        <f t="shared" si="86"/>
        <v>0.06734572751544271</v>
      </c>
      <c r="BR112">
        <f t="shared" si="87"/>
        <v>0.5746915946234092</v>
      </c>
    </row>
    <row r="113" spans="1:70" ht="12.75">
      <c r="A113" s="29">
        <v>37643</v>
      </c>
      <c r="B113" s="23">
        <v>213</v>
      </c>
      <c r="C113" s="21">
        <v>2</v>
      </c>
      <c r="D113" s="10">
        <v>18</v>
      </c>
      <c r="E113" s="9">
        <v>1</v>
      </c>
      <c r="F113">
        <f t="shared" si="45"/>
        <v>0</v>
      </c>
      <c r="G113" s="9">
        <v>0</v>
      </c>
      <c r="H113">
        <v>1</v>
      </c>
      <c r="I113" s="9">
        <v>10</v>
      </c>
      <c r="J113" s="9">
        <v>5</v>
      </c>
      <c r="K113" s="9">
        <v>0</v>
      </c>
      <c r="L113" s="11">
        <f t="shared" si="46"/>
        <v>3</v>
      </c>
      <c r="M113" s="10">
        <v>12</v>
      </c>
      <c r="N113" s="9">
        <v>2</v>
      </c>
      <c r="O113" s="9">
        <v>4</v>
      </c>
      <c r="P113" s="9">
        <v>50</v>
      </c>
      <c r="Q113" s="9">
        <v>2</v>
      </c>
      <c r="R113" s="9">
        <v>6</v>
      </c>
      <c r="S113" s="22">
        <f t="shared" si="88"/>
        <v>4</v>
      </c>
      <c r="T113" s="9">
        <v>7</v>
      </c>
      <c r="U113" s="9">
        <v>50</v>
      </c>
      <c r="V113" s="9">
        <v>5</v>
      </c>
      <c r="W113" s="9">
        <v>9</v>
      </c>
      <c r="X113" s="22">
        <f t="shared" si="80"/>
        <v>4</v>
      </c>
      <c r="Y113" s="9">
        <v>5</v>
      </c>
      <c r="Z113">
        <f t="shared" si="81"/>
        <v>0</v>
      </c>
      <c r="AA113">
        <f t="shared" si="82"/>
        <v>0</v>
      </c>
      <c r="AC113">
        <f t="shared" si="47"/>
        <v>5.5</v>
      </c>
      <c r="AD113">
        <f t="shared" si="48"/>
        <v>-3</v>
      </c>
      <c r="AE113">
        <f t="shared" si="49"/>
        <v>-1</v>
      </c>
      <c r="AF113">
        <f t="shared" si="50"/>
        <v>2</v>
      </c>
      <c r="AG113">
        <f t="shared" si="51"/>
        <v>2</v>
      </c>
      <c r="AI113" t="str">
        <f t="shared" si="52"/>
        <v>Simple</v>
      </c>
      <c r="AJ113">
        <f t="shared" si="53"/>
        <v>7.281053999999999</v>
      </c>
      <c r="AK113" s="35">
        <f t="shared" si="54"/>
        <v>10.829559137531156</v>
      </c>
      <c r="AL113">
        <f t="shared" si="55"/>
        <v>-6</v>
      </c>
      <c r="AM113">
        <f t="shared" si="56"/>
        <v>0.849</v>
      </c>
      <c r="AN113">
        <f t="shared" si="57"/>
        <v>-0.254</v>
      </c>
      <c r="AO113">
        <f t="shared" si="58"/>
        <v>0.754</v>
      </c>
      <c r="AP113" s="12" t="str">
        <f t="shared" si="59"/>
        <v>Lose</v>
      </c>
      <c r="AQ113" s="35">
        <f t="shared" si="60"/>
        <v>0.04681763449875476</v>
      </c>
      <c r="AR113" s="35">
        <f t="shared" si="61"/>
        <v>-0.19752107179797918</v>
      </c>
      <c r="AS113">
        <f ca="1" t="shared" si="62"/>
        <v>34</v>
      </c>
      <c r="AT113" s="35">
        <f t="shared" si="63"/>
        <v>10.585220431234422</v>
      </c>
      <c r="AU113" s="35">
        <f t="shared" si="64"/>
        <v>10.585220431234422</v>
      </c>
      <c r="AV113">
        <f ca="1" t="shared" si="65"/>
        <v>81</v>
      </c>
      <c r="AW113" s="35">
        <f t="shared" si="66"/>
        <v>10.782741503032401</v>
      </c>
      <c r="AX113">
        <f t="shared" si="67"/>
        <v>0.83</v>
      </c>
      <c r="AY113">
        <f>IF(BL113="Difficult",1+(MAX(AY$1:AY112)),"")</f>
      </c>
      <c r="AZ113">
        <f>IF(BL113="Simple",1+(MAX(AZ$1:AZ112)),"")</f>
        <v>55</v>
      </c>
      <c r="BA113" s="14">
        <f t="shared" si="68"/>
        <v>0</v>
      </c>
      <c r="BB113" s="14">
        <f t="shared" si="69"/>
        <v>55</v>
      </c>
      <c r="BC113" s="14">
        <v>2</v>
      </c>
      <c r="BD113">
        <f t="shared" si="70"/>
        <v>10.829559137531156</v>
      </c>
      <c r="BE113">
        <f t="shared" si="71"/>
      </c>
      <c r="BF113" s="35">
        <f t="shared" si="72"/>
        <v>10</v>
      </c>
      <c r="BG113" s="37">
        <f t="shared" si="73"/>
      </c>
      <c r="BH113">
        <f t="shared" si="74"/>
        <v>-3</v>
      </c>
      <c r="BI113">
        <f t="shared" si="75"/>
        <v>5.5</v>
      </c>
      <c r="BJ113" s="37">
        <f t="shared" si="76"/>
        <v>9.208211561413481</v>
      </c>
      <c r="BK113" s="37">
        <f t="shared" si="77"/>
        <v>2.346567974824375</v>
      </c>
      <c r="BL113" t="str">
        <f t="shared" si="78"/>
        <v>Simple</v>
      </c>
      <c r="BM113" t="str">
        <f t="shared" si="79"/>
        <v>Det</v>
      </c>
      <c r="BN113">
        <f t="shared" si="83"/>
        <v>-1.4660578996161402</v>
      </c>
      <c r="BO113">
        <f t="shared" si="84"/>
        <v>-1.4899185164357485</v>
      </c>
      <c r="BP113">
        <f t="shared" si="85"/>
        <v>-1.996897798733509</v>
      </c>
      <c r="BQ113">
        <f t="shared" si="86"/>
        <v>0.06734572751544271</v>
      </c>
      <c r="BR113">
        <f t="shared" si="87"/>
        <v>-1.2213821218174887</v>
      </c>
    </row>
    <row r="114" spans="1:70" ht="12.75">
      <c r="A114" s="29">
        <v>37643</v>
      </c>
      <c r="B114" s="23">
        <v>214</v>
      </c>
      <c r="C114" s="21">
        <v>5</v>
      </c>
      <c r="D114" s="10">
        <v>19</v>
      </c>
      <c r="E114" s="9">
        <v>1</v>
      </c>
      <c r="F114">
        <f t="shared" si="45"/>
        <v>0</v>
      </c>
      <c r="G114" s="9">
        <v>1</v>
      </c>
      <c r="H114">
        <v>3</v>
      </c>
      <c r="I114" s="9">
        <v>3</v>
      </c>
      <c r="J114" s="9">
        <v>11</v>
      </c>
      <c r="K114" s="9">
        <v>0</v>
      </c>
      <c r="L114" s="11">
        <f t="shared" si="46"/>
        <v>3</v>
      </c>
      <c r="M114" s="10">
        <v>50</v>
      </c>
      <c r="N114" s="9">
        <v>4</v>
      </c>
      <c r="O114" s="9">
        <v>5</v>
      </c>
      <c r="P114" s="9">
        <v>50</v>
      </c>
      <c r="Q114" s="9">
        <v>1</v>
      </c>
      <c r="R114" s="9">
        <v>9</v>
      </c>
      <c r="S114" s="22">
        <f t="shared" si="88"/>
        <v>8</v>
      </c>
      <c r="T114" s="9">
        <v>5</v>
      </c>
      <c r="U114" s="9">
        <v>50</v>
      </c>
      <c r="V114" s="9">
        <v>1</v>
      </c>
      <c r="W114" s="9">
        <v>9</v>
      </c>
      <c r="X114" s="22">
        <f t="shared" si="80"/>
        <v>8</v>
      </c>
      <c r="Y114" s="9">
        <v>5</v>
      </c>
      <c r="Z114">
        <f t="shared" si="81"/>
        <v>0</v>
      </c>
      <c r="AA114">
        <f t="shared" si="82"/>
        <v>0</v>
      </c>
      <c r="AC114">
        <f t="shared" si="47"/>
        <v>5</v>
      </c>
      <c r="AD114">
        <f t="shared" si="48"/>
        <v>0</v>
      </c>
      <c r="AE114">
        <f t="shared" si="49"/>
        <v>0</v>
      </c>
      <c r="AF114">
        <f t="shared" si="50"/>
        <v>0</v>
      </c>
      <c r="AG114">
        <f t="shared" si="51"/>
        <v>0</v>
      </c>
      <c r="AI114" t="str">
        <f t="shared" si="52"/>
        <v>Simple</v>
      </c>
      <c r="AJ114">
        <f t="shared" si="53"/>
        <v>1.2810539999999992</v>
      </c>
      <c r="AK114" s="35">
        <f t="shared" si="54"/>
        <v>3.9700120410274167</v>
      </c>
      <c r="AL114">
        <f t="shared" si="55"/>
        <v>5</v>
      </c>
      <c r="AM114">
        <f t="shared" si="56"/>
        <v>0.915</v>
      </c>
      <c r="AN114">
        <f t="shared" si="57"/>
        <v>0.416</v>
      </c>
      <c r="AO114">
        <f t="shared" si="58"/>
        <v>0.084</v>
      </c>
      <c r="AP114" s="12" t="str">
        <f t="shared" si="59"/>
        <v>Lose</v>
      </c>
      <c r="AQ114" s="35">
        <f t="shared" si="60"/>
        <v>2.163861720745638</v>
      </c>
      <c r="AR114" s="35">
        <f t="shared" si="61"/>
        <v>-1.072838384167999</v>
      </c>
      <c r="AS114">
        <f ca="1" t="shared" si="62"/>
        <v>100</v>
      </c>
      <c r="AT114" s="35">
        <f t="shared" si="63"/>
        <v>0.7333119361137796</v>
      </c>
      <c r="AU114" s="35">
        <f t="shared" si="64"/>
        <v>0.7333119361137796</v>
      </c>
      <c r="AV114">
        <f ca="1" t="shared" si="65"/>
        <v>1</v>
      </c>
      <c r="AW114" s="35">
        <f t="shared" si="66"/>
        <v>1.8061503202817786</v>
      </c>
      <c r="AX114">
        <f t="shared" si="67"/>
        <v>0.355</v>
      </c>
      <c r="AY114">
        <f>IF(BL114="Difficult",1+(MAX(AY$1:AY113)),"")</f>
        <v>58</v>
      </c>
      <c r="AZ114">
        <f>IF(BL114="Simple",1+(MAX(AZ$1:AZ113)),"")</f>
      </c>
      <c r="BA114" s="14">
        <f t="shared" si="68"/>
        <v>1</v>
      </c>
      <c r="BB114" s="14">
        <f t="shared" si="69"/>
        <v>58</v>
      </c>
      <c r="BC114" s="14">
        <v>2</v>
      </c>
      <c r="BD114">
        <f t="shared" si="70"/>
      </c>
      <c r="BE114">
        <f t="shared" si="71"/>
        <v>3.9700120410274167</v>
      </c>
      <c r="BF114" s="35">
        <f t="shared" si="72"/>
      </c>
      <c r="BG114" s="37">
        <f t="shared" si="73"/>
        <v>3</v>
      </c>
      <c r="BH114">
        <f t="shared" si="74"/>
        <v>0</v>
      </c>
      <c r="BI114">
        <f t="shared" si="75"/>
        <v>5</v>
      </c>
      <c r="BJ114" s="37">
        <f t="shared" si="76"/>
        <v>9.208211561413481</v>
      </c>
      <c r="BK114" s="37">
        <f t="shared" si="77"/>
        <v>2.346567974824375</v>
      </c>
      <c r="BL114" t="str">
        <f t="shared" si="78"/>
        <v>Difficult</v>
      </c>
      <c r="BM114" t="str">
        <f t="shared" si="79"/>
        <v>Det</v>
      </c>
      <c r="BN114">
        <f t="shared" si="83"/>
        <v>-1.4660578996161402</v>
      </c>
      <c r="BO114">
        <f t="shared" si="84"/>
        <v>0.13055986999694705</v>
      </c>
      <c r="BP114">
        <f t="shared" si="85"/>
        <v>-0.10650121593245368</v>
      </c>
      <c r="BQ114">
        <f t="shared" si="86"/>
        <v>0.06734572751544271</v>
      </c>
      <c r="BR114">
        <f t="shared" si="87"/>
        <v>-0.343663379509051</v>
      </c>
    </row>
    <row r="115" spans="1:70" ht="12.75">
      <c r="A115" s="29">
        <v>37643</v>
      </c>
      <c r="B115" s="23">
        <v>215</v>
      </c>
      <c r="C115" s="21">
        <v>32</v>
      </c>
      <c r="D115" s="10">
        <v>39</v>
      </c>
      <c r="E115" s="9">
        <v>1</v>
      </c>
      <c r="F115">
        <f t="shared" si="45"/>
        <v>0</v>
      </c>
      <c r="G115" s="9">
        <v>0</v>
      </c>
      <c r="H115">
        <v>1</v>
      </c>
      <c r="I115" s="9">
        <v>3</v>
      </c>
      <c r="J115" s="32"/>
      <c r="K115" s="9">
        <v>0</v>
      </c>
      <c r="L115" s="11">
        <f t="shared" si="46"/>
        <v>3</v>
      </c>
      <c r="M115" s="10">
        <v>25</v>
      </c>
      <c r="N115" s="9">
        <v>4</v>
      </c>
      <c r="O115" s="9">
        <v>4</v>
      </c>
      <c r="P115" s="9">
        <v>50</v>
      </c>
      <c r="Q115" s="9">
        <v>2</v>
      </c>
      <c r="R115" s="9">
        <v>6</v>
      </c>
      <c r="S115" s="22">
        <f t="shared" si="88"/>
        <v>4</v>
      </c>
      <c r="T115" s="9">
        <v>4</v>
      </c>
      <c r="U115" s="9">
        <v>50</v>
      </c>
      <c r="V115" s="9">
        <v>2</v>
      </c>
      <c r="W115" s="9">
        <v>6</v>
      </c>
      <c r="X115" s="22">
        <f t="shared" si="80"/>
        <v>4</v>
      </c>
      <c r="Y115" s="9">
        <v>4</v>
      </c>
      <c r="Z115">
        <f t="shared" si="81"/>
        <v>0</v>
      </c>
      <c r="AA115">
        <f t="shared" si="82"/>
        <v>0</v>
      </c>
      <c r="AC115">
        <f t="shared" si="47"/>
        <v>4</v>
      </c>
      <c r="AD115">
        <f t="shared" si="48"/>
        <v>0</v>
      </c>
      <c r="AE115">
        <f t="shared" si="49"/>
        <v>0</v>
      </c>
      <c r="AF115">
        <f t="shared" si="50"/>
        <v>0</v>
      </c>
      <c r="AG115">
        <f t="shared" si="51"/>
        <v>0</v>
      </c>
      <c r="AI115" t="str">
        <f t="shared" si="52"/>
        <v>Simple</v>
      </c>
      <c r="AJ115">
        <f t="shared" si="53"/>
        <v>12.281054</v>
      </c>
      <c r="AK115" s="35">
        <f t="shared" si="54"/>
        <v>3</v>
      </c>
      <c r="AL115">
        <f t="shared" si="55"/>
        <v>-5</v>
      </c>
      <c r="AM115">
        <f t="shared" si="56"/>
        <v>0</v>
      </c>
      <c r="AN115">
        <f t="shared" si="57"/>
        <v>-0.10299999999999998</v>
      </c>
      <c r="AO115">
        <f t="shared" si="58"/>
        <v>0.603</v>
      </c>
      <c r="AP115" s="12" t="str">
        <f t="shared" si="59"/>
        <v>Win</v>
      </c>
      <c r="AQ115" s="35">
        <f t="shared" si="60"/>
        <v>-6.852967954780532</v>
      </c>
      <c r="AR115" s="35">
        <f t="shared" si="61"/>
        <v>0.04681763449875476</v>
      </c>
      <c r="AS115">
        <f ca="1" t="shared" si="62"/>
        <v>36</v>
      </c>
      <c r="AT115" s="35">
        <f t="shared" si="63"/>
        <v>9.899785589279286</v>
      </c>
      <c r="AU115" s="35">
        <f t="shared" si="64"/>
        <v>9.899785589279286</v>
      </c>
      <c r="AV115">
        <f ca="1" t="shared" si="65"/>
        <v>101</v>
      </c>
      <c r="AW115" s="35">
        <f t="shared" si="66"/>
        <v>9.852967954780532</v>
      </c>
      <c r="AX115">
        <f t="shared" si="67"/>
        <v>0.547</v>
      </c>
      <c r="AY115">
        <f>IF(BL115="Difficult",1+(MAX(AY$1:AY114)),"")</f>
      </c>
      <c r="AZ115">
        <f>IF(BL115="Simple",1+(MAX(AZ$1:AZ114)),"")</f>
        <v>56</v>
      </c>
      <c r="BA115" s="14">
        <f t="shared" si="68"/>
        <v>0</v>
      </c>
      <c r="BB115" s="14">
        <f t="shared" si="69"/>
        <v>56</v>
      </c>
      <c r="BC115" s="14">
        <v>2</v>
      </c>
      <c r="BD115">
        <f t="shared" si="70"/>
        <v>3</v>
      </c>
      <c r="BE115">
        <f t="shared" si="71"/>
      </c>
      <c r="BF115" s="35">
        <f t="shared" si="72"/>
        <v>3</v>
      </c>
      <c r="BG115" s="37">
        <f t="shared" si="73"/>
      </c>
      <c r="BH115">
        <f t="shared" si="74"/>
        <v>0</v>
      </c>
      <c r="BI115">
        <f t="shared" si="75"/>
        <v>4</v>
      </c>
      <c r="BJ115" s="37">
        <f t="shared" si="76"/>
        <v>9.208211561413481</v>
      </c>
      <c r="BK115" s="37">
        <f t="shared" si="77"/>
        <v>2.346567974824375</v>
      </c>
      <c r="BL115" t="str">
        <f t="shared" si="78"/>
        <v>Simple</v>
      </c>
      <c r="BM115" t="str">
        <f t="shared" si="79"/>
        <v>Det</v>
      </c>
      <c r="BN115">
        <f t="shared" si="83"/>
        <v>-1.4660578996161402</v>
      </c>
      <c r="BO115">
        <f t="shared" si="84"/>
        <v>-0.9355443316035106</v>
      </c>
      <c r="BP115">
        <f t="shared" si="85"/>
        <v>-0.10650121593245368</v>
      </c>
      <c r="BQ115">
        <f t="shared" si="86"/>
        <v>0.06734572751544271</v>
      </c>
      <c r="BR115">
        <f t="shared" si="87"/>
        <v>-0.6101894299091656</v>
      </c>
    </row>
    <row r="116" spans="1:70" ht="12.75">
      <c r="A116" s="29">
        <v>37643</v>
      </c>
      <c r="B116" s="23">
        <v>216</v>
      </c>
      <c r="C116" s="21">
        <v>38</v>
      </c>
      <c r="D116" s="10">
        <v>38</v>
      </c>
      <c r="E116" s="9">
        <v>2</v>
      </c>
      <c r="F116">
        <f t="shared" si="45"/>
        <v>1</v>
      </c>
      <c r="G116" s="9">
        <v>1</v>
      </c>
      <c r="H116">
        <v>4</v>
      </c>
      <c r="I116" s="9">
        <v>1</v>
      </c>
      <c r="J116" s="26">
        <v>10</v>
      </c>
      <c r="K116" s="9">
        <v>1</v>
      </c>
      <c r="L116" s="11">
        <f t="shared" si="46"/>
        <v>4</v>
      </c>
      <c r="M116" s="10">
        <v>50</v>
      </c>
      <c r="N116" s="9">
        <v>3</v>
      </c>
      <c r="P116" s="9">
        <v>20</v>
      </c>
      <c r="Q116" s="9">
        <v>1</v>
      </c>
      <c r="R116" s="9">
        <v>4</v>
      </c>
      <c r="S116" s="22">
        <f t="shared" si="88"/>
        <v>3</v>
      </c>
      <c r="T116" s="9">
        <v>2</v>
      </c>
      <c r="U116" s="9">
        <v>40</v>
      </c>
      <c r="V116" s="9">
        <v>1</v>
      </c>
      <c r="W116" s="9">
        <v>4</v>
      </c>
      <c r="X116" s="22">
        <f t="shared" si="80"/>
        <v>3</v>
      </c>
      <c r="Y116" s="9">
        <v>2</v>
      </c>
      <c r="Z116">
        <f t="shared" si="81"/>
        <v>0</v>
      </c>
      <c r="AA116">
        <f t="shared" si="82"/>
        <v>0</v>
      </c>
      <c r="AC116">
        <f t="shared" si="47"/>
      </c>
      <c r="AD116">
        <f t="shared" si="48"/>
      </c>
      <c r="AE116">
        <f t="shared" si="49"/>
      </c>
      <c r="AF116">
        <f t="shared" si="50"/>
        <v>0</v>
      </c>
      <c r="AG116">
        <f t="shared" si="51"/>
        <v>0</v>
      </c>
      <c r="AI116" t="str">
        <f t="shared" si="52"/>
        <v>Simple</v>
      </c>
      <c r="AJ116">
        <f t="shared" si="53"/>
        <v>2.2810539999999992</v>
      </c>
      <c r="AK116" s="35">
        <f t="shared" si="54"/>
        <v>1.9466032237780397</v>
      </c>
      <c r="AL116">
        <f t="shared" si="55"/>
        <v>-1</v>
      </c>
      <c r="AM116">
        <f t="shared" si="56"/>
        <v>0.42</v>
      </c>
      <c r="AN116">
        <f t="shared" si="57"/>
        <v>-0.21999999999999997</v>
      </c>
      <c r="AO116">
        <f t="shared" si="58"/>
        <v>0.42</v>
      </c>
      <c r="AP116" s="12" t="str">
        <f t="shared" si="59"/>
        <v>Win</v>
      </c>
      <c r="AQ116" s="35">
        <f t="shared" si="60"/>
        <v>1.2256609982839932</v>
      </c>
      <c r="AR116" s="35">
        <f t="shared" si="61"/>
        <v>1.2256609982839932</v>
      </c>
      <c r="AS116">
        <f ca="1" t="shared" si="62"/>
        <v>59</v>
      </c>
      <c r="AT116" s="35">
        <f t="shared" si="63"/>
        <v>1.9466032237780397</v>
      </c>
      <c r="AU116" s="35">
        <f t="shared" si="64"/>
        <v>1.9466032237780397</v>
      </c>
      <c r="AV116">
        <f ca="1" t="shared" si="65"/>
        <v>50</v>
      </c>
      <c r="AW116" s="35">
        <f t="shared" si="66"/>
        <v>0.7209422254940466</v>
      </c>
      <c r="AX116">
        <f t="shared" si="67"/>
        <v>0.046</v>
      </c>
      <c r="AY116">
        <f>IF(BL116="Difficult",1+(MAX(AY$1:AY115)),"")</f>
        <v>59</v>
      </c>
      <c r="AZ116">
        <f>IF(BL116="Simple",1+(MAX(AZ$1:AZ115)),"")</f>
      </c>
      <c r="BA116" s="14">
        <f t="shared" si="68"/>
        <v>1</v>
      </c>
      <c r="BB116" s="14">
        <f t="shared" si="69"/>
        <v>59</v>
      </c>
      <c r="BC116" s="14">
        <v>2</v>
      </c>
      <c r="BD116">
        <f t="shared" si="70"/>
      </c>
      <c r="BE116">
        <f t="shared" si="71"/>
        <v>1.9466032237780397</v>
      </c>
      <c r="BF116" s="35">
        <f t="shared" si="72"/>
      </c>
      <c r="BG116" s="37">
        <f t="shared" si="73"/>
        <v>1</v>
      </c>
      <c r="BH116">
        <f t="shared" si="74"/>
        <v>-2</v>
      </c>
      <c r="BI116">
        <f t="shared" si="75"/>
        <v>2</v>
      </c>
      <c r="BJ116" s="37">
        <f t="shared" si="76"/>
        <v>9.208211561413481</v>
      </c>
      <c r="BK116" s="37">
        <f t="shared" si="77"/>
        <v>2.346567974824375</v>
      </c>
      <c r="BL116" t="str">
        <f t="shared" si="78"/>
        <v>Difficult</v>
      </c>
      <c r="BM116" t="str">
        <f t="shared" si="79"/>
        <v>Self</v>
      </c>
      <c r="BN116">
        <f t="shared" si="83"/>
        <v>-0.5566506979063689</v>
      </c>
      <c r="BO116">
        <f t="shared" si="84"/>
        <v>0.13055986999694705</v>
      </c>
      <c r="BP116">
        <f t="shared" si="85"/>
        <v>-1.0516995073329813</v>
      </c>
      <c r="BQ116">
        <f t="shared" si="86"/>
        <v>-1.503235290089222</v>
      </c>
      <c r="BR116">
        <f t="shared" si="87"/>
        <v>-0.7452564063329064</v>
      </c>
    </row>
    <row r="117" spans="1:70" ht="12.75">
      <c r="A117" s="29">
        <v>37643</v>
      </c>
      <c r="B117" s="23">
        <v>217</v>
      </c>
      <c r="C117" s="21">
        <v>2</v>
      </c>
      <c r="D117" s="10">
        <v>2</v>
      </c>
      <c r="E117" s="9">
        <v>2</v>
      </c>
      <c r="F117">
        <f t="shared" si="45"/>
        <v>1</v>
      </c>
      <c r="G117" s="9">
        <v>1</v>
      </c>
      <c r="H117">
        <v>4</v>
      </c>
      <c r="I117" s="9">
        <v>0</v>
      </c>
      <c r="J117" s="9">
        <v>0.85</v>
      </c>
      <c r="K117" s="9">
        <v>1</v>
      </c>
      <c r="L117" s="11">
        <f t="shared" si="46"/>
        <v>2</v>
      </c>
      <c r="M117" s="10">
        <v>25</v>
      </c>
      <c r="N117" s="9">
        <v>4</v>
      </c>
      <c r="O117" s="9">
        <v>2</v>
      </c>
      <c r="P117" s="9">
        <v>50</v>
      </c>
      <c r="Q117" s="9">
        <v>0</v>
      </c>
      <c r="R117" s="9">
        <v>4</v>
      </c>
      <c r="S117" s="22">
        <f>R117-Q117</f>
        <v>4</v>
      </c>
      <c r="T117" s="9">
        <v>3</v>
      </c>
      <c r="U117" s="9">
        <v>50</v>
      </c>
      <c r="V117" s="9">
        <v>1</v>
      </c>
      <c r="W117" s="9">
        <v>5</v>
      </c>
      <c r="X117" s="22">
        <f t="shared" si="80"/>
        <v>4</v>
      </c>
      <c r="Y117" s="9">
        <v>3</v>
      </c>
      <c r="Z117">
        <f t="shared" si="81"/>
        <v>0</v>
      </c>
      <c r="AA117">
        <f t="shared" si="82"/>
        <v>0</v>
      </c>
      <c r="AC117">
        <f t="shared" si="47"/>
        <v>2.5</v>
      </c>
      <c r="AD117">
        <f t="shared" si="48"/>
        <v>-1</v>
      </c>
      <c r="AE117">
        <f t="shared" si="49"/>
        <v>-1</v>
      </c>
      <c r="AF117">
        <f t="shared" si="50"/>
        <v>0</v>
      </c>
      <c r="AG117">
        <f t="shared" si="51"/>
        <v>0</v>
      </c>
      <c r="AI117" t="str">
        <f t="shared" si="52"/>
        <v>Simple</v>
      </c>
      <c r="AJ117">
        <f t="shared" si="53"/>
        <v>11.431054</v>
      </c>
      <c r="AK117" s="35">
        <f t="shared" si="54"/>
        <v>0.7324125459462413</v>
      </c>
      <c r="AL117">
        <f t="shared" si="55"/>
        <v>2</v>
      </c>
      <c r="AM117">
        <f t="shared" si="56"/>
        <v>0.074</v>
      </c>
      <c r="AN117">
        <f t="shared" si="57"/>
        <v>0.426</v>
      </c>
      <c r="AO117">
        <f t="shared" si="58"/>
        <v>0.074</v>
      </c>
      <c r="AP117" s="12" t="str">
        <f t="shared" si="59"/>
        <v>Lose</v>
      </c>
      <c r="AQ117" s="35">
        <f t="shared" si="60"/>
        <v>-3.2610083123305524</v>
      </c>
      <c r="AR117" s="35">
        <f t="shared" si="61"/>
        <v>-3.2610083123305524</v>
      </c>
      <c r="AS117">
        <f ca="1" t="shared" si="62"/>
        <v>60</v>
      </c>
      <c r="AT117" s="35">
        <f t="shared" si="63"/>
        <v>0.7324125459462413</v>
      </c>
      <c r="AU117" s="35">
        <f t="shared" si="64"/>
        <v>0.7324125459462413</v>
      </c>
      <c r="AV117">
        <f ca="1" t="shared" si="65"/>
        <v>62</v>
      </c>
      <c r="AW117" s="35">
        <f t="shared" si="66"/>
        <v>3.9934208582767936</v>
      </c>
      <c r="AX117">
        <f t="shared" si="67"/>
        <v>0.925</v>
      </c>
      <c r="AY117">
        <f>IF(BL117="Difficult",1+(MAX(AY$1:AY116)),"")</f>
        <v>60</v>
      </c>
      <c r="AZ117">
        <f>IF(BL117="Simple",1+(MAX(AZ$1:AZ116)),"")</f>
      </c>
      <c r="BA117" s="14">
        <f t="shared" si="68"/>
        <v>1</v>
      </c>
      <c r="BB117" s="14">
        <f t="shared" si="69"/>
        <v>60</v>
      </c>
      <c r="BC117" s="14">
        <v>2</v>
      </c>
      <c r="BD117">
        <f t="shared" si="70"/>
      </c>
      <c r="BE117">
        <f t="shared" si="71"/>
        <v>0.7324125459462413</v>
      </c>
      <c r="BF117" s="35">
        <f t="shared" si="72"/>
      </c>
      <c r="BG117" s="37">
        <f t="shared" si="73"/>
        <v>0</v>
      </c>
      <c r="BH117">
        <f t="shared" si="74"/>
        <v>-1</v>
      </c>
      <c r="BI117">
        <f t="shared" si="75"/>
        <v>2.5</v>
      </c>
      <c r="BJ117" s="37">
        <f t="shared" si="76"/>
        <v>9.208211561413481</v>
      </c>
      <c r="BK117" s="37">
        <f t="shared" si="77"/>
        <v>2.346567974824375</v>
      </c>
      <c r="BL117" t="str">
        <f t="shared" si="78"/>
        <v>Difficult</v>
      </c>
      <c r="BM117" t="str">
        <f t="shared" si="79"/>
        <v>Self</v>
      </c>
      <c r="BN117">
        <f t="shared" si="83"/>
        <v>-0.5566506979063689</v>
      </c>
      <c r="BO117">
        <f t="shared" si="84"/>
        <v>-0.9355443316035106</v>
      </c>
      <c r="BP117">
        <f t="shared" si="85"/>
        <v>-0.10650121593245368</v>
      </c>
      <c r="BQ117">
        <f t="shared" si="86"/>
        <v>0.06734572751544271</v>
      </c>
      <c r="BR117">
        <f t="shared" si="87"/>
        <v>-0.3828376294817226</v>
      </c>
    </row>
    <row r="118" spans="1:70" ht="12.75">
      <c r="A118" s="29">
        <v>37643</v>
      </c>
      <c r="B118" s="23">
        <v>218</v>
      </c>
      <c r="C118" s="21">
        <v>37</v>
      </c>
      <c r="D118" s="10">
        <v>4</v>
      </c>
      <c r="E118" s="9">
        <v>0</v>
      </c>
      <c r="F118">
        <f t="shared" si="45"/>
        <v>0</v>
      </c>
      <c r="G118" s="9">
        <v>1</v>
      </c>
      <c r="H118">
        <v>3</v>
      </c>
      <c r="I118" s="9">
        <v>0</v>
      </c>
      <c r="J118" s="9">
        <v>0.08</v>
      </c>
      <c r="K118" s="9">
        <v>1.5</v>
      </c>
      <c r="L118" s="11">
        <f t="shared" si="46"/>
        <v>1.5</v>
      </c>
      <c r="M118" s="10">
        <v>50</v>
      </c>
      <c r="N118" s="9">
        <v>4</v>
      </c>
      <c r="O118" s="9">
        <v>2</v>
      </c>
      <c r="P118" s="9">
        <v>50</v>
      </c>
      <c r="Q118" s="9">
        <v>0</v>
      </c>
      <c r="R118" s="9">
        <v>4</v>
      </c>
      <c r="S118" s="22">
        <f>R118-Q118</f>
        <v>4</v>
      </c>
      <c r="T118" s="9">
        <v>2</v>
      </c>
      <c r="U118" s="9">
        <v>50</v>
      </c>
      <c r="V118" s="9">
        <v>0</v>
      </c>
      <c r="W118" s="9">
        <v>4</v>
      </c>
      <c r="X118" s="22">
        <f>W118-V118</f>
        <v>4</v>
      </c>
      <c r="Y118" s="9">
        <v>2</v>
      </c>
      <c r="Z118">
        <f t="shared" si="81"/>
        <v>0</v>
      </c>
      <c r="AA118">
        <f t="shared" si="82"/>
        <v>0</v>
      </c>
      <c r="AC118">
        <f t="shared" si="47"/>
        <v>2</v>
      </c>
      <c r="AD118">
        <f t="shared" si="48"/>
        <v>0</v>
      </c>
      <c r="AE118">
        <f t="shared" si="49"/>
        <v>0</v>
      </c>
      <c r="AF118">
        <f t="shared" si="50"/>
        <v>0</v>
      </c>
      <c r="AG118">
        <f t="shared" si="51"/>
        <v>0</v>
      </c>
      <c r="AH118" s="9">
        <v>4</v>
      </c>
      <c r="AI118" t="str">
        <f t="shared" si="52"/>
        <v>Simple</v>
      </c>
      <c r="AJ118">
        <f t="shared" si="53"/>
        <v>12.201054</v>
      </c>
      <c r="AK118" s="35">
        <f t="shared" si="54"/>
        <v>0.7143877566642212</v>
      </c>
      <c r="AL118">
        <f t="shared" si="55"/>
        <v>2</v>
      </c>
      <c r="AM118">
        <f t="shared" si="56"/>
        <v>0.028</v>
      </c>
      <c r="AN118">
        <f t="shared" si="57"/>
        <v>0.5</v>
      </c>
      <c r="AO118">
        <f t="shared" si="58"/>
        <v>0</v>
      </c>
      <c r="AP118" s="12" t="str">
        <f t="shared" si="59"/>
        <v>Lose</v>
      </c>
      <c r="AQ118" s="35">
        <f t="shared" si="60"/>
        <v>-2.221964933310854</v>
      </c>
      <c r="AR118" s="35">
        <f t="shared" si="61"/>
        <v>-2.9363526899750756</v>
      </c>
      <c r="AS118">
        <f ca="1" t="shared" si="62"/>
        <v>32</v>
      </c>
      <c r="AT118" s="35">
        <f t="shared" si="63"/>
        <v>0</v>
      </c>
      <c r="AU118" s="35">
        <f t="shared" si="64"/>
        <v>0</v>
      </c>
      <c r="AV118">
        <f ca="1" t="shared" si="65"/>
        <v>107</v>
      </c>
      <c r="AW118" s="35">
        <f t="shared" si="66"/>
        <v>2.9363526899750756</v>
      </c>
      <c r="AX118">
        <f t="shared" si="67"/>
        <v>0.7</v>
      </c>
      <c r="AY118">
        <f>IF(BL118="Difficult",1+(MAX(AY$1:AY117)),"")</f>
        <v>61</v>
      </c>
      <c r="AZ118">
        <f>IF(BL118="Simple",1+(MAX(AZ$1:AZ117)),"")</f>
      </c>
      <c r="BA118" s="14">
        <f t="shared" si="68"/>
        <v>1</v>
      </c>
      <c r="BB118" s="14">
        <f t="shared" si="69"/>
        <v>61</v>
      </c>
      <c r="BC118" s="14">
        <v>2</v>
      </c>
      <c r="BD118">
        <f t="shared" si="70"/>
      </c>
      <c r="BE118">
        <f t="shared" si="71"/>
        <v>0.7143877566642212</v>
      </c>
      <c r="BF118" s="35">
        <f t="shared" si="72"/>
      </c>
      <c r="BG118" s="37">
        <f t="shared" si="73"/>
        <v>0</v>
      </c>
      <c r="BH118">
        <f t="shared" si="74"/>
        <v>0</v>
      </c>
      <c r="BI118">
        <f t="shared" si="75"/>
        <v>2</v>
      </c>
      <c r="BJ118" s="37">
        <f t="shared" si="76"/>
        <v>9.208211561413481</v>
      </c>
      <c r="BK118" s="37">
        <f t="shared" si="77"/>
        <v>2.346567974824375</v>
      </c>
      <c r="BL118" t="str">
        <f t="shared" si="78"/>
        <v>Difficult</v>
      </c>
      <c r="BM118" t="str">
        <f t="shared" si="79"/>
        <v>Indet</v>
      </c>
      <c r="BN118">
        <f t="shared" si="83"/>
        <v>-0.1019470970514833</v>
      </c>
      <c r="BO118">
        <f t="shared" si="84"/>
        <v>0.13055986999694705</v>
      </c>
      <c r="BP118">
        <f t="shared" si="85"/>
        <v>-0.10650121593245368</v>
      </c>
      <c r="BQ118">
        <f t="shared" si="86"/>
        <v>0.06734572751544271</v>
      </c>
      <c r="BR118">
        <f t="shared" si="87"/>
        <v>-0.0026356788678868065</v>
      </c>
    </row>
    <row r="119" spans="1:70" ht="12.75">
      <c r="A119" s="29">
        <v>37643</v>
      </c>
      <c r="B119" s="23">
        <v>219</v>
      </c>
      <c r="C119" s="21">
        <v>39</v>
      </c>
      <c r="D119" s="10">
        <v>3</v>
      </c>
      <c r="E119" s="9">
        <v>1</v>
      </c>
      <c r="F119">
        <f t="shared" si="45"/>
        <v>0</v>
      </c>
      <c r="G119" s="9">
        <v>1</v>
      </c>
      <c r="H119">
        <v>3</v>
      </c>
      <c r="I119" s="9">
        <v>3</v>
      </c>
      <c r="J119" s="9">
        <v>12</v>
      </c>
      <c r="K119" s="9">
        <v>0</v>
      </c>
      <c r="L119" s="11">
        <f t="shared" si="46"/>
        <v>3</v>
      </c>
      <c r="M119" s="10">
        <v>100</v>
      </c>
      <c r="N119" s="9">
        <v>4</v>
      </c>
      <c r="O119" s="9">
        <v>10</v>
      </c>
      <c r="P119" s="9">
        <v>50</v>
      </c>
      <c r="Q119" s="9">
        <v>1</v>
      </c>
      <c r="R119" s="9">
        <v>9</v>
      </c>
      <c r="S119" s="22">
        <f t="shared" si="88"/>
        <v>8</v>
      </c>
      <c r="T119" s="9">
        <v>10</v>
      </c>
      <c r="U119" s="9">
        <v>50</v>
      </c>
      <c r="V119" s="9">
        <v>1</v>
      </c>
      <c r="W119" s="9">
        <v>9</v>
      </c>
      <c r="X119" s="22">
        <f t="shared" si="80"/>
        <v>8</v>
      </c>
      <c r="Y119" s="9">
        <v>5</v>
      </c>
      <c r="Z119">
        <f t="shared" si="81"/>
        <v>0</v>
      </c>
      <c r="AA119">
        <f t="shared" si="82"/>
        <v>0</v>
      </c>
      <c r="AC119">
        <f t="shared" si="47"/>
        <v>10</v>
      </c>
      <c r="AD119">
        <f t="shared" si="48"/>
        <v>0</v>
      </c>
      <c r="AE119">
        <f t="shared" si="49"/>
        <v>5</v>
      </c>
      <c r="AF119">
        <f t="shared" si="50"/>
        <v>5</v>
      </c>
      <c r="AG119">
        <f t="shared" si="51"/>
        <v>-5</v>
      </c>
      <c r="AI119" t="str">
        <f t="shared" si="52"/>
        <v>Simple</v>
      </c>
      <c r="AJ119">
        <f t="shared" si="53"/>
        <v>0.28105399999999925</v>
      </c>
      <c r="AK119" s="35">
        <f t="shared" si="54"/>
        <v>3.9934208582767936</v>
      </c>
      <c r="AL119">
        <f t="shared" si="55"/>
        <v>7</v>
      </c>
      <c r="AM119">
        <f t="shared" si="56"/>
        <v>0.925</v>
      </c>
      <c r="AN119">
        <f t="shared" si="57"/>
        <v>-0.42500000000000004</v>
      </c>
      <c r="AO119">
        <f t="shared" si="58"/>
        <v>0.925</v>
      </c>
      <c r="AP119" s="12" t="str">
        <f t="shared" si="59"/>
        <v>Win</v>
      </c>
      <c r="AQ119" s="35">
        <f t="shared" si="60"/>
        <v>3.210679355244392</v>
      </c>
      <c r="AR119" s="35">
        <f t="shared" si="61"/>
        <v>3.210679355244392</v>
      </c>
      <c r="AS119">
        <f ca="1" t="shared" si="62"/>
        <v>52</v>
      </c>
      <c r="AT119" s="35">
        <f t="shared" si="63"/>
        <v>3.9934208582767936</v>
      </c>
      <c r="AU119" s="35">
        <f t="shared" si="64"/>
        <v>3.9934208582767936</v>
      </c>
      <c r="AV119">
        <f ca="1" t="shared" si="65"/>
        <v>64</v>
      </c>
      <c r="AW119" s="35">
        <f t="shared" si="66"/>
        <v>0.7827415030324016</v>
      </c>
      <c r="AX119">
        <f t="shared" si="67"/>
        <v>0.102</v>
      </c>
      <c r="AY119">
        <f>IF(BL119="Difficult",1+(MAX(AY$1:AY118)),"")</f>
        <v>62</v>
      </c>
      <c r="AZ119">
        <f>IF(BL119="Simple",1+(MAX(AZ$1:AZ118)),"")</f>
      </c>
      <c r="BA119" s="14">
        <f t="shared" si="68"/>
        <v>1</v>
      </c>
      <c r="BB119" s="14">
        <f t="shared" si="69"/>
        <v>62</v>
      </c>
      <c r="BC119" s="14">
        <v>2</v>
      </c>
      <c r="BD119">
        <f t="shared" si="70"/>
      </c>
      <c r="BE119">
        <f t="shared" si="71"/>
        <v>3.9934208582767936</v>
      </c>
      <c r="BF119" s="35">
        <f t="shared" si="72"/>
      </c>
      <c r="BG119" s="37">
        <f t="shared" si="73"/>
        <v>3</v>
      </c>
      <c r="BH119">
        <f t="shared" si="74"/>
        <v>0</v>
      </c>
      <c r="BI119">
        <f t="shared" si="75"/>
        <v>10</v>
      </c>
      <c r="BJ119" s="37">
        <f t="shared" si="76"/>
        <v>9.208211561413481</v>
      </c>
      <c r="BK119" s="37">
        <f t="shared" si="77"/>
        <v>2.346567974824375</v>
      </c>
      <c r="BL119" t="str">
        <f t="shared" si="78"/>
        <v>Difficult</v>
      </c>
      <c r="BM119" t="str">
        <f t="shared" si="79"/>
        <v>Det</v>
      </c>
      <c r="BN119">
        <f t="shared" si="83"/>
        <v>-1.4660578996161402</v>
      </c>
      <c r="BO119">
        <f t="shared" si="84"/>
        <v>2.2627682731978624</v>
      </c>
      <c r="BP119">
        <f t="shared" si="85"/>
        <v>-0.10650121593245368</v>
      </c>
      <c r="BQ119">
        <f t="shared" si="86"/>
        <v>0.06734572751544271</v>
      </c>
      <c r="BR119">
        <f t="shared" si="87"/>
        <v>0.18938872129117784</v>
      </c>
    </row>
    <row r="120" spans="1:70" ht="12.75">
      <c r="A120" s="29">
        <v>37643</v>
      </c>
      <c r="B120" s="23">
        <v>220</v>
      </c>
      <c r="C120" s="21">
        <v>8</v>
      </c>
      <c r="D120" s="10">
        <v>8</v>
      </c>
      <c r="E120" s="9">
        <v>2</v>
      </c>
      <c r="F120">
        <f t="shared" si="45"/>
        <v>1</v>
      </c>
      <c r="G120" s="9">
        <v>1</v>
      </c>
      <c r="H120">
        <v>4</v>
      </c>
      <c r="I120" s="9">
        <v>2</v>
      </c>
      <c r="J120" s="9">
        <v>18.3</v>
      </c>
      <c r="K120" s="9">
        <v>0.5</v>
      </c>
      <c r="L120" s="11">
        <f t="shared" si="46"/>
        <v>2.5</v>
      </c>
      <c r="M120" s="10">
        <v>50</v>
      </c>
      <c r="N120" s="9">
        <v>4</v>
      </c>
      <c r="O120" s="9">
        <v>3</v>
      </c>
      <c r="P120" s="9">
        <v>30</v>
      </c>
      <c r="Q120" s="9">
        <v>1</v>
      </c>
      <c r="R120" s="9">
        <v>4</v>
      </c>
      <c r="S120" s="22">
        <f t="shared" si="88"/>
        <v>3</v>
      </c>
      <c r="T120" s="9">
        <v>2</v>
      </c>
      <c r="U120" s="9">
        <v>15</v>
      </c>
      <c r="V120" s="9">
        <v>0</v>
      </c>
      <c r="W120" s="9">
        <v>3</v>
      </c>
      <c r="X120" s="22">
        <f>W120-V120</f>
        <v>3</v>
      </c>
      <c r="Y120" s="9">
        <v>3</v>
      </c>
      <c r="Z120">
        <f t="shared" si="81"/>
        <v>0</v>
      </c>
      <c r="AA120">
        <f t="shared" si="82"/>
        <v>0</v>
      </c>
      <c r="AC120">
        <f t="shared" si="47"/>
        <v>2.5</v>
      </c>
      <c r="AD120">
        <f t="shared" si="48"/>
        <v>1</v>
      </c>
      <c r="AE120">
        <f t="shared" si="49"/>
        <v>0</v>
      </c>
      <c r="AF120">
        <f t="shared" si="50"/>
        <v>-1</v>
      </c>
      <c r="AG120">
        <f t="shared" si="51"/>
        <v>1</v>
      </c>
      <c r="AI120" t="str">
        <f t="shared" si="52"/>
        <v>Simple</v>
      </c>
      <c r="AJ120">
        <f t="shared" si="53"/>
        <v>6.0189460000000015</v>
      </c>
      <c r="AK120" s="35">
        <f t="shared" si="54"/>
        <v>2.859103593052132</v>
      </c>
      <c r="AL120">
        <f t="shared" si="55"/>
        <v>1</v>
      </c>
      <c r="AM120">
        <f t="shared" si="56"/>
        <v>0.672</v>
      </c>
      <c r="AN120">
        <f t="shared" si="57"/>
        <v>-0.37200000000000005</v>
      </c>
      <c r="AO120">
        <f t="shared" si="58"/>
        <v>0.672</v>
      </c>
      <c r="AP120" s="12" t="str">
        <f t="shared" si="59"/>
        <v>Lose</v>
      </c>
      <c r="AQ120" s="35">
        <f t="shared" si="60"/>
        <v>-0.8464116132453268</v>
      </c>
      <c r="AR120" s="35">
        <f t="shared" si="61"/>
        <v>-0.8464116132453268</v>
      </c>
      <c r="AS120">
        <f ca="1" t="shared" si="62"/>
        <v>63</v>
      </c>
      <c r="AT120" s="35">
        <f t="shared" si="63"/>
        <v>2.859103593052132</v>
      </c>
      <c r="AU120" s="35">
        <f t="shared" si="64"/>
        <v>2.859103593052132</v>
      </c>
      <c r="AV120">
        <f ca="1" t="shared" si="65"/>
        <v>31</v>
      </c>
      <c r="AW120" s="35">
        <f t="shared" si="66"/>
        <v>3.705515206297459</v>
      </c>
      <c r="AX120">
        <f t="shared" si="67"/>
        <v>0.785</v>
      </c>
      <c r="AY120">
        <f>IF(BL120="Difficult",1+(MAX(AY$1:AY119)),"")</f>
        <v>63</v>
      </c>
      <c r="AZ120">
        <f>IF(BL120="Simple",1+(MAX(AZ$1:AZ119)),"")</f>
      </c>
      <c r="BA120" s="14">
        <f t="shared" si="68"/>
        <v>1</v>
      </c>
      <c r="BB120" s="14">
        <f t="shared" si="69"/>
        <v>63</v>
      </c>
      <c r="BC120" s="14">
        <v>2</v>
      </c>
      <c r="BD120">
        <f t="shared" si="70"/>
      </c>
      <c r="BE120">
        <f t="shared" si="71"/>
        <v>2.859103593052132</v>
      </c>
      <c r="BF120" s="35">
        <f t="shared" si="72"/>
      </c>
      <c r="BG120" s="37">
        <f t="shared" si="73"/>
        <v>2</v>
      </c>
      <c r="BH120">
        <f t="shared" si="74"/>
        <v>1</v>
      </c>
      <c r="BI120">
        <f t="shared" si="75"/>
        <v>2.5</v>
      </c>
      <c r="BJ120" s="37">
        <f t="shared" si="76"/>
        <v>9.208211561413481</v>
      </c>
      <c r="BK120" s="37">
        <f t="shared" si="77"/>
        <v>2.346567974824375</v>
      </c>
      <c r="BL120" t="str">
        <f t="shared" si="78"/>
        <v>Difficult</v>
      </c>
      <c r="BM120" t="str">
        <f t="shared" si="79"/>
        <v>Self</v>
      </c>
      <c r="BN120">
        <f t="shared" si="83"/>
        <v>-1.0113542987612545</v>
      </c>
      <c r="BO120">
        <f t="shared" si="84"/>
        <v>0.13055986999694705</v>
      </c>
      <c r="BP120">
        <f t="shared" si="85"/>
        <v>-0.10650121593245368</v>
      </c>
      <c r="BQ120">
        <f t="shared" si="86"/>
        <v>-0.9797082842210005</v>
      </c>
      <c r="BR120">
        <f t="shared" si="87"/>
        <v>-0.4917509822294404</v>
      </c>
    </row>
    <row r="121" spans="1:70" ht="12.75">
      <c r="A121" s="29">
        <v>37643</v>
      </c>
      <c r="B121" s="23">
        <v>221</v>
      </c>
      <c r="C121" s="21">
        <v>27</v>
      </c>
      <c r="D121" s="10">
        <v>25</v>
      </c>
      <c r="E121" s="9">
        <v>0</v>
      </c>
      <c r="F121">
        <f t="shared" si="45"/>
        <v>0</v>
      </c>
      <c r="G121" s="9">
        <v>1</v>
      </c>
      <c r="H121">
        <v>3</v>
      </c>
      <c r="I121" s="9">
        <v>0</v>
      </c>
      <c r="J121" s="9">
        <v>3</v>
      </c>
      <c r="K121" s="9">
        <v>3</v>
      </c>
      <c r="L121" s="11">
        <f t="shared" si="46"/>
        <v>6</v>
      </c>
      <c r="M121" s="10">
        <v>50</v>
      </c>
      <c r="N121" s="9">
        <v>4</v>
      </c>
      <c r="O121" s="9">
        <v>2</v>
      </c>
      <c r="P121" s="9">
        <v>50</v>
      </c>
      <c r="Q121" s="9">
        <v>1</v>
      </c>
      <c r="R121" s="9">
        <v>3</v>
      </c>
      <c r="S121" s="22">
        <f t="shared" si="88"/>
        <v>2</v>
      </c>
      <c r="T121" s="9">
        <v>2</v>
      </c>
      <c r="U121" s="9">
        <v>50</v>
      </c>
      <c r="V121" s="9">
        <v>1</v>
      </c>
      <c r="W121" s="9">
        <v>3</v>
      </c>
      <c r="X121" s="22">
        <f t="shared" si="80"/>
        <v>2</v>
      </c>
      <c r="Y121" s="9">
        <v>2</v>
      </c>
      <c r="Z121">
        <f t="shared" si="81"/>
        <v>0</v>
      </c>
      <c r="AA121">
        <f t="shared" si="82"/>
        <v>0</v>
      </c>
      <c r="AC121">
        <f t="shared" si="47"/>
        <v>2</v>
      </c>
      <c r="AD121">
        <f t="shared" si="48"/>
        <v>0</v>
      </c>
      <c r="AE121">
        <f t="shared" si="49"/>
        <v>0</v>
      </c>
      <c r="AF121">
        <f t="shared" si="50"/>
        <v>0</v>
      </c>
      <c r="AG121">
        <f t="shared" si="51"/>
        <v>0</v>
      </c>
      <c r="AH121" s="9">
        <v>25</v>
      </c>
      <c r="AI121" t="str">
        <f t="shared" si="52"/>
        <v>Simple</v>
      </c>
      <c r="AJ121">
        <f t="shared" si="53"/>
        <v>9.281054</v>
      </c>
      <c r="AK121" s="35">
        <f t="shared" si="54"/>
        <v>0.7827415030324016</v>
      </c>
      <c r="AL121">
        <f t="shared" si="55"/>
        <v>1</v>
      </c>
      <c r="AM121">
        <f t="shared" si="56"/>
        <v>0.102</v>
      </c>
      <c r="AN121">
        <f t="shared" si="57"/>
        <v>0.323</v>
      </c>
      <c r="AO121">
        <f t="shared" si="58"/>
        <v>0.177</v>
      </c>
      <c r="AP121" s="12" t="str">
        <f t="shared" si="59"/>
        <v>Win</v>
      </c>
      <c r="AQ121" s="35">
        <f t="shared" si="60"/>
        <v>-0.14045290349626138</v>
      </c>
      <c r="AR121" s="35">
        <f t="shared" si="61"/>
        <v>0.07680559347133697</v>
      </c>
      <c r="AS121">
        <f ca="1" t="shared" si="62"/>
        <v>53</v>
      </c>
      <c r="AT121" s="35">
        <f t="shared" si="63"/>
        <v>1</v>
      </c>
      <c r="AU121" s="35">
        <f t="shared" si="64"/>
        <v>1</v>
      </c>
      <c r="AV121">
        <f ca="1" t="shared" si="65"/>
        <v>85</v>
      </c>
      <c r="AW121" s="35">
        <f t="shared" si="66"/>
        <v>0.923194406528663</v>
      </c>
      <c r="AX121">
        <f t="shared" si="67"/>
        <v>0.149</v>
      </c>
      <c r="AY121">
        <f>IF(BL121="Difficult",1+(MAX(AY$1:AY120)),"")</f>
        <v>64</v>
      </c>
      <c r="AZ121">
        <f>IF(BL121="Simple",1+(MAX(AZ$1:AZ120)),"")</f>
      </c>
      <c r="BA121" s="14">
        <f t="shared" si="68"/>
        <v>1</v>
      </c>
      <c r="BB121" s="14">
        <f t="shared" si="69"/>
        <v>64</v>
      </c>
      <c r="BC121" s="14">
        <v>2</v>
      </c>
      <c r="BD121">
        <f t="shared" si="70"/>
      </c>
      <c r="BE121">
        <f t="shared" si="71"/>
        <v>0.7827415030324016</v>
      </c>
      <c r="BF121" s="35">
        <f t="shared" si="72"/>
      </c>
      <c r="BG121" s="37">
        <f t="shared" si="73"/>
        <v>0</v>
      </c>
      <c r="BH121">
        <f t="shared" si="74"/>
        <v>0</v>
      </c>
      <c r="BI121">
        <f t="shared" si="75"/>
        <v>2</v>
      </c>
      <c r="BJ121" s="37">
        <f t="shared" si="76"/>
        <v>9.208211561413481</v>
      </c>
      <c r="BK121" s="37">
        <f t="shared" si="77"/>
        <v>2.346567974824375</v>
      </c>
      <c r="BL121" t="str">
        <f t="shared" si="78"/>
        <v>Difficult</v>
      </c>
      <c r="BM121" t="str">
        <f t="shared" si="79"/>
        <v>Indet</v>
      </c>
      <c r="BN121">
        <f t="shared" si="83"/>
        <v>1.2621637055131736</v>
      </c>
      <c r="BO121">
        <f t="shared" si="84"/>
        <v>0.13055986999694705</v>
      </c>
      <c r="BP121">
        <f t="shared" si="85"/>
        <v>-0.10650121593245368</v>
      </c>
      <c r="BQ121">
        <f t="shared" si="86"/>
        <v>0.06734572751544271</v>
      </c>
      <c r="BR121">
        <f t="shared" si="87"/>
        <v>0.33839202177327743</v>
      </c>
    </row>
    <row r="122" spans="1:70" ht="12.75">
      <c r="A122" s="29">
        <v>37643</v>
      </c>
      <c r="B122" s="23">
        <v>222</v>
      </c>
      <c r="C122" s="21">
        <v>10</v>
      </c>
      <c r="D122" s="10">
        <v>10</v>
      </c>
      <c r="E122" s="9">
        <v>2</v>
      </c>
      <c r="F122">
        <f t="shared" si="45"/>
        <v>1</v>
      </c>
      <c r="G122" s="9">
        <v>0</v>
      </c>
      <c r="H122">
        <v>2</v>
      </c>
      <c r="I122" s="9">
        <v>7</v>
      </c>
      <c r="J122" s="9">
        <v>5</v>
      </c>
      <c r="K122" s="9">
        <v>1.5</v>
      </c>
      <c r="L122" s="11">
        <f t="shared" si="46"/>
        <v>1.5</v>
      </c>
      <c r="M122" s="10">
        <v>40</v>
      </c>
      <c r="N122" s="9">
        <v>5</v>
      </c>
      <c r="O122" s="9">
        <v>7</v>
      </c>
      <c r="P122" s="9">
        <v>60</v>
      </c>
      <c r="Q122" s="9">
        <v>7</v>
      </c>
      <c r="R122" s="9">
        <v>10</v>
      </c>
      <c r="S122" s="22">
        <f t="shared" si="88"/>
        <v>3</v>
      </c>
      <c r="T122" s="9">
        <v>7</v>
      </c>
      <c r="U122" s="9">
        <v>50</v>
      </c>
      <c r="V122" s="9">
        <v>5</v>
      </c>
      <c r="W122" s="9">
        <v>10</v>
      </c>
      <c r="X122" s="22">
        <f t="shared" si="80"/>
        <v>5</v>
      </c>
      <c r="Y122" s="9">
        <v>6</v>
      </c>
      <c r="Z122">
        <f t="shared" si="81"/>
        <v>2</v>
      </c>
      <c r="AA122">
        <f t="shared" si="82"/>
        <v>-2</v>
      </c>
      <c r="AC122">
        <f t="shared" si="47"/>
        <v>7</v>
      </c>
      <c r="AD122">
        <f t="shared" si="48"/>
        <v>0</v>
      </c>
      <c r="AE122">
        <f t="shared" si="49"/>
        <v>1</v>
      </c>
      <c r="AF122">
        <f t="shared" si="50"/>
        <v>1</v>
      </c>
      <c r="AG122">
        <f t="shared" si="51"/>
        <v>1</v>
      </c>
      <c r="AI122" t="str">
        <f t="shared" si="52"/>
        <v>Simple</v>
      </c>
      <c r="AJ122">
        <f t="shared" si="53"/>
        <v>7.281053999999999</v>
      </c>
      <c r="AK122" s="35">
        <f t="shared" si="54"/>
        <v>7.829559137531155</v>
      </c>
      <c r="AL122">
        <f t="shared" si="55"/>
        <v>0</v>
      </c>
      <c r="AM122">
        <f t="shared" si="56"/>
        <v>0.179</v>
      </c>
      <c r="AN122">
        <f t="shared" si="57"/>
        <v>0.421</v>
      </c>
      <c r="AO122">
        <f t="shared" si="58"/>
        <v>0.179</v>
      </c>
      <c r="AP122" s="12" t="str">
        <f t="shared" si="59"/>
        <v>Lose</v>
      </c>
      <c r="AQ122" s="35">
        <f t="shared" si="60"/>
        <v>-1.0000000000000009</v>
      </c>
      <c r="AR122" s="35">
        <f t="shared" si="61"/>
        <v>-1.0000000000000009</v>
      </c>
      <c r="AS122">
        <f ca="1" t="shared" si="62"/>
        <v>57</v>
      </c>
      <c r="AT122" s="35">
        <f t="shared" si="63"/>
        <v>7.829559137531155</v>
      </c>
      <c r="AU122" s="35">
        <f t="shared" si="64"/>
        <v>7.829559137531155</v>
      </c>
      <c r="AV122">
        <f ca="1" t="shared" si="65"/>
        <v>58</v>
      </c>
      <c r="AW122" s="35">
        <f t="shared" si="66"/>
        <v>8.829559137531156</v>
      </c>
      <c r="AX122">
        <f t="shared" si="67"/>
        <v>0.32</v>
      </c>
      <c r="AY122">
        <f>IF(BL122="Difficult",1+(MAX(AY$1:AY121)),"")</f>
      </c>
      <c r="AZ122">
        <f>IF(BL122="Simple",1+(MAX(AZ$1:AZ121)),"")</f>
        <v>57</v>
      </c>
      <c r="BA122" s="14">
        <f t="shared" si="68"/>
        <v>0</v>
      </c>
      <c r="BB122" s="14">
        <f t="shared" si="69"/>
        <v>57</v>
      </c>
      <c r="BC122" s="14">
        <v>2</v>
      </c>
      <c r="BD122">
        <f t="shared" si="70"/>
        <v>7.829559137531155</v>
      </c>
      <c r="BE122">
        <f t="shared" si="71"/>
      </c>
      <c r="BF122" s="35">
        <f t="shared" si="72"/>
        <v>7</v>
      </c>
      <c r="BG122" s="37">
        <f t="shared" si="73"/>
      </c>
      <c r="BH122">
        <f t="shared" si="74"/>
        <v>0</v>
      </c>
      <c r="BI122">
        <f t="shared" si="75"/>
        <v>7</v>
      </c>
      <c r="BJ122" s="37">
        <f t="shared" si="76"/>
        <v>9.208211561413481</v>
      </c>
      <c r="BK122" s="37">
        <f t="shared" si="77"/>
        <v>2.346567974824375</v>
      </c>
      <c r="BL122" t="str">
        <f t="shared" si="78"/>
        <v>Simple</v>
      </c>
      <c r="BM122" t="str">
        <f t="shared" si="79"/>
        <v>Self</v>
      </c>
      <c r="BN122">
        <f t="shared" si="83"/>
        <v>-0.1019470970514833</v>
      </c>
      <c r="BO122">
        <f t="shared" si="84"/>
        <v>-0.295881810643236</v>
      </c>
      <c r="BP122">
        <f t="shared" si="85"/>
        <v>0.8386970754680739</v>
      </c>
      <c r="BQ122">
        <f t="shared" si="86"/>
        <v>0.5908727333836643</v>
      </c>
      <c r="BR122">
        <f t="shared" si="87"/>
        <v>0.2579352252892547</v>
      </c>
    </row>
    <row r="123" spans="1:70" ht="12.75">
      <c r="A123" s="29">
        <v>37643</v>
      </c>
      <c r="B123" s="23">
        <v>223</v>
      </c>
      <c r="C123" s="21">
        <v>35</v>
      </c>
      <c r="D123" s="10">
        <v>30</v>
      </c>
      <c r="E123" s="9">
        <v>0</v>
      </c>
      <c r="F123">
        <f t="shared" si="45"/>
        <v>0</v>
      </c>
      <c r="G123" s="9">
        <v>0</v>
      </c>
      <c r="H123">
        <v>1</v>
      </c>
      <c r="I123" s="9">
        <v>8</v>
      </c>
      <c r="J123" s="9">
        <v>5</v>
      </c>
      <c r="K123" s="9">
        <v>1</v>
      </c>
      <c r="L123" s="11">
        <f t="shared" si="46"/>
        <v>4</v>
      </c>
      <c r="M123" s="10">
        <v>50</v>
      </c>
      <c r="N123" s="9">
        <v>4</v>
      </c>
      <c r="O123" s="9">
        <v>8</v>
      </c>
      <c r="P123" s="9">
        <v>20</v>
      </c>
      <c r="Q123" s="17">
        <v>4</v>
      </c>
      <c r="R123" s="17">
        <v>6</v>
      </c>
      <c r="S123" s="22">
        <f t="shared" si="88"/>
        <v>2</v>
      </c>
      <c r="T123" s="9">
        <v>8</v>
      </c>
      <c r="U123" s="9">
        <v>20</v>
      </c>
      <c r="V123" s="9">
        <v>7</v>
      </c>
      <c r="W123" s="9">
        <v>9</v>
      </c>
      <c r="X123" s="22">
        <f t="shared" si="80"/>
        <v>2</v>
      </c>
      <c r="Y123" s="9">
        <v>8</v>
      </c>
      <c r="Z123">
        <f t="shared" si="81"/>
        <v>0</v>
      </c>
      <c r="AA123">
        <f t="shared" si="82"/>
        <v>0</v>
      </c>
      <c r="AC123">
        <f t="shared" si="47"/>
        <v>8</v>
      </c>
      <c r="AD123">
        <f t="shared" si="48"/>
        <v>0</v>
      </c>
      <c r="AE123">
        <f t="shared" si="49"/>
        <v>0</v>
      </c>
      <c r="AF123">
        <f t="shared" si="50"/>
        <v>0</v>
      </c>
      <c r="AG123">
        <f t="shared" si="51"/>
        <v>0</v>
      </c>
      <c r="AH123" s="9">
        <v>30</v>
      </c>
      <c r="AI123" t="str">
        <f t="shared" si="52"/>
        <v>Simple</v>
      </c>
      <c r="AJ123">
        <f t="shared" si="53"/>
        <v>7.281053999999999</v>
      </c>
      <c r="AK123" s="35">
        <f t="shared" si="54"/>
        <v>8.829559137531156</v>
      </c>
      <c r="AL123">
        <f t="shared" si="55"/>
        <v>-2</v>
      </c>
      <c r="AM123">
        <f t="shared" si="56"/>
        <v>0.32</v>
      </c>
      <c r="AN123">
        <f t="shared" si="57"/>
        <v>-0.601</v>
      </c>
      <c r="AO123">
        <f t="shared" si="58"/>
        <v>0.801</v>
      </c>
      <c r="AP123" s="12" t="str">
        <f t="shared" si="59"/>
        <v>Win</v>
      </c>
      <c r="AQ123" s="35">
        <f t="shared" si="60"/>
        <v>5.829559137531156</v>
      </c>
      <c r="AR123" s="35">
        <f t="shared" si="61"/>
        <v>7.73475342767118</v>
      </c>
      <c r="AS123">
        <f ca="1" t="shared" si="62"/>
        <v>27</v>
      </c>
      <c r="AT123" s="35">
        <f t="shared" si="63"/>
        <v>10.73475342767118</v>
      </c>
      <c r="AU123" s="35">
        <f t="shared" si="64"/>
        <v>10.73475342767118</v>
      </c>
      <c r="AV123">
        <f ca="1" t="shared" si="65"/>
        <v>56</v>
      </c>
      <c r="AW123" s="35">
        <f t="shared" si="66"/>
        <v>3</v>
      </c>
      <c r="AX123">
        <f t="shared" si="67"/>
        <v>0</v>
      </c>
      <c r="AY123">
        <f>IF(BL123="Difficult",1+(MAX(AY$1:AY122)),"")</f>
      </c>
      <c r="AZ123">
        <f>IF(BL123="Simple",1+(MAX(AZ$1:AZ122)),"")</f>
        <v>58</v>
      </c>
      <c r="BA123" s="14">
        <f t="shared" si="68"/>
        <v>0</v>
      </c>
      <c r="BB123" s="14">
        <f t="shared" si="69"/>
        <v>58</v>
      </c>
      <c r="BC123" s="14">
        <v>2</v>
      </c>
      <c r="BD123">
        <f t="shared" si="70"/>
        <v>8.829559137531156</v>
      </c>
      <c r="BE123">
        <f t="shared" si="71"/>
      </c>
      <c r="BF123" s="35">
        <f t="shared" si="72"/>
        <v>8</v>
      </c>
      <c r="BG123" s="37">
        <f t="shared" si="73"/>
      </c>
      <c r="BH123">
        <f t="shared" si="74"/>
        <v>0</v>
      </c>
      <c r="BI123">
        <f t="shared" si="75"/>
        <v>8</v>
      </c>
      <c r="BJ123" s="37">
        <f t="shared" si="76"/>
        <v>9.208211561413481</v>
      </c>
      <c r="BK123" s="37">
        <f t="shared" si="77"/>
        <v>2.346567974824375</v>
      </c>
      <c r="BL123" t="str">
        <f t="shared" si="78"/>
        <v>Simple</v>
      </c>
      <c r="BM123" t="str">
        <f t="shared" si="79"/>
        <v>Indet</v>
      </c>
      <c r="BN123">
        <f t="shared" si="83"/>
        <v>-0.5566506979063689</v>
      </c>
      <c r="BO123">
        <f t="shared" si="84"/>
        <v>0.13055986999694705</v>
      </c>
      <c r="BP123">
        <f t="shared" si="85"/>
        <v>-0.10650121593245368</v>
      </c>
      <c r="BQ123">
        <f t="shared" si="86"/>
        <v>-1.503235290089222</v>
      </c>
      <c r="BR123">
        <f t="shared" si="87"/>
        <v>-0.5089568334827744</v>
      </c>
    </row>
    <row r="124" spans="1:70" ht="12.75">
      <c r="A124" s="29">
        <v>37643</v>
      </c>
      <c r="B124" s="23">
        <v>224</v>
      </c>
      <c r="C124" s="21">
        <v>29</v>
      </c>
      <c r="D124" s="10">
        <v>33</v>
      </c>
      <c r="E124" s="9">
        <v>1</v>
      </c>
      <c r="F124">
        <f t="shared" si="45"/>
        <v>0</v>
      </c>
      <c r="G124" s="9">
        <v>1</v>
      </c>
      <c r="H124">
        <v>3</v>
      </c>
      <c r="I124" s="9">
        <v>2</v>
      </c>
      <c r="J124" s="9">
        <v>54</v>
      </c>
      <c r="K124" s="9">
        <v>1</v>
      </c>
      <c r="L124" s="11">
        <f t="shared" si="46"/>
        <v>2</v>
      </c>
      <c r="M124" s="10">
        <v>50</v>
      </c>
      <c r="N124" s="9">
        <v>4</v>
      </c>
      <c r="O124" s="9">
        <v>3</v>
      </c>
      <c r="P124" s="9">
        <v>50</v>
      </c>
      <c r="Q124" s="9">
        <v>0</v>
      </c>
      <c r="R124" s="9">
        <v>7</v>
      </c>
      <c r="S124" s="22">
        <f>R124-Q124</f>
        <v>7</v>
      </c>
      <c r="T124" s="9">
        <v>3</v>
      </c>
      <c r="U124" s="9">
        <v>60</v>
      </c>
      <c r="V124" s="9">
        <v>0</v>
      </c>
      <c r="W124" s="9">
        <v>7</v>
      </c>
      <c r="X124" s="22">
        <f>W124-V124</f>
        <v>7</v>
      </c>
      <c r="Y124" s="9">
        <v>3</v>
      </c>
      <c r="Z124">
        <f t="shared" si="81"/>
        <v>0</v>
      </c>
      <c r="AA124">
        <f t="shared" si="82"/>
        <v>0</v>
      </c>
      <c r="AC124">
        <f t="shared" si="47"/>
        <v>3</v>
      </c>
      <c r="AD124">
        <f t="shared" si="48"/>
        <v>0</v>
      </c>
      <c r="AE124">
        <f t="shared" si="49"/>
        <v>0</v>
      </c>
      <c r="AF124">
        <f t="shared" si="50"/>
        <v>0</v>
      </c>
      <c r="AG124">
        <f t="shared" si="51"/>
        <v>0</v>
      </c>
      <c r="AI124" t="str">
        <f t="shared" si="52"/>
        <v>Simple</v>
      </c>
      <c r="AJ124">
        <f t="shared" si="53"/>
        <v>41.718946</v>
      </c>
      <c r="AK124" s="35">
        <f t="shared" si="54"/>
        <v>2.023408817249377</v>
      </c>
      <c r="AL124">
        <f t="shared" si="55"/>
        <v>3</v>
      </c>
      <c r="AM124">
        <f t="shared" si="56"/>
        <v>0.542</v>
      </c>
      <c r="AN124">
        <f t="shared" si="57"/>
        <v>0.33199999999999996</v>
      </c>
      <c r="AO124">
        <f t="shared" si="58"/>
        <v>0.168</v>
      </c>
      <c r="AP124" s="12" t="str">
        <f t="shared" si="59"/>
        <v>Lose</v>
      </c>
      <c r="AQ124" s="35">
        <f t="shared" si="60"/>
        <v>0.040238492775547474</v>
      </c>
      <c r="AR124" s="35">
        <f t="shared" si="61"/>
        <v>-0.9897494661970359</v>
      </c>
      <c r="AS124">
        <f ca="1" t="shared" si="62"/>
        <v>23</v>
      </c>
      <c r="AT124" s="35">
        <f t="shared" si="63"/>
        <v>0.9934208582767936</v>
      </c>
      <c r="AU124" s="35">
        <f t="shared" si="64"/>
        <v>0.9934208582767936</v>
      </c>
      <c r="AV124">
        <f ca="1" t="shared" si="65"/>
        <v>86</v>
      </c>
      <c r="AW124" s="35">
        <f t="shared" si="66"/>
        <v>1.9831703244738295</v>
      </c>
      <c r="AX124">
        <f t="shared" si="67"/>
        <v>0.457</v>
      </c>
      <c r="AY124">
        <f>IF(BL124="Difficult",1+(MAX(AY$1:AY123)),"")</f>
        <v>65</v>
      </c>
      <c r="AZ124">
        <f>IF(BL124="Simple",1+(MAX(AZ$1:AZ123)),"")</f>
      </c>
      <c r="BA124" s="14">
        <f t="shared" si="68"/>
        <v>1</v>
      </c>
      <c r="BB124" s="14">
        <f t="shared" si="69"/>
        <v>65</v>
      </c>
      <c r="BC124" s="14">
        <v>2</v>
      </c>
      <c r="BD124">
        <f t="shared" si="70"/>
      </c>
      <c r="BE124">
        <f t="shared" si="71"/>
        <v>2.023408817249377</v>
      </c>
      <c r="BF124" s="35">
        <f t="shared" si="72"/>
      </c>
      <c r="BG124" s="37">
        <f t="shared" si="73"/>
        <v>2</v>
      </c>
      <c r="BH124">
        <f t="shared" si="74"/>
        <v>0</v>
      </c>
      <c r="BI124">
        <f t="shared" si="75"/>
        <v>3</v>
      </c>
      <c r="BJ124" s="37">
        <f t="shared" si="76"/>
        <v>9.208211561413481</v>
      </c>
      <c r="BK124" s="37">
        <f t="shared" si="77"/>
        <v>2.346567974824375</v>
      </c>
      <c r="BL124" t="str">
        <f t="shared" si="78"/>
        <v>Difficult</v>
      </c>
      <c r="BM124" t="str">
        <f t="shared" si="79"/>
        <v>Det</v>
      </c>
      <c r="BN124">
        <f t="shared" si="83"/>
        <v>-0.5566506979063689</v>
      </c>
      <c r="BO124">
        <f t="shared" si="84"/>
        <v>0.13055986999694705</v>
      </c>
      <c r="BP124">
        <f t="shared" si="85"/>
        <v>-0.10650121593245368</v>
      </c>
      <c r="BQ124">
        <f t="shared" si="86"/>
        <v>0.06734572751544271</v>
      </c>
      <c r="BR124">
        <f t="shared" si="87"/>
        <v>-0.1163115790816082</v>
      </c>
    </row>
    <row r="125" spans="1:70" ht="12.75">
      <c r="A125" s="29">
        <v>37643</v>
      </c>
      <c r="B125" s="23">
        <v>225</v>
      </c>
      <c r="C125" s="21">
        <v>40</v>
      </c>
      <c r="D125" s="10">
        <v>16</v>
      </c>
      <c r="E125" s="9">
        <v>0</v>
      </c>
      <c r="F125">
        <f t="shared" si="45"/>
        <v>0</v>
      </c>
      <c r="G125" s="9">
        <v>0</v>
      </c>
      <c r="H125">
        <v>1</v>
      </c>
      <c r="I125" s="9">
        <v>10</v>
      </c>
      <c r="J125" s="9">
        <v>10</v>
      </c>
      <c r="K125" s="9">
        <v>2</v>
      </c>
      <c r="L125" s="11">
        <f t="shared" si="46"/>
        <v>5</v>
      </c>
      <c r="M125" s="10">
        <v>80</v>
      </c>
      <c r="N125" s="9">
        <v>4</v>
      </c>
      <c r="O125" s="9">
        <v>7</v>
      </c>
      <c r="P125" s="9">
        <v>50</v>
      </c>
      <c r="Q125" s="9">
        <v>5</v>
      </c>
      <c r="R125" s="9">
        <v>9</v>
      </c>
      <c r="S125" s="22">
        <f t="shared" si="88"/>
        <v>4</v>
      </c>
      <c r="T125" s="9">
        <v>7</v>
      </c>
      <c r="U125" s="9">
        <v>50</v>
      </c>
      <c r="V125" s="9">
        <v>5</v>
      </c>
      <c r="W125" s="9">
        <v>9</v>
      </c>
      <c r="X125" s="22">
        <f t="shared" si="80"/>
        <v>4</v>
      </c>
      <c r="Y125" s="9">
        <v>7</v>
      </c>
      <c r="Z125">
        <f t="shared" si="81"/>
        <v>0</v>
      </c>
      <c r="AA125">
        <f t="shared" si="82"/>
        <v>0</v>
      </c>
      <c r="AC125">
        <f t="shared" si="47"/>
        <v>7</v>
      </c>
      <c r="AD125">
        <f t="shared" si="48"/>
        <v>0</v>
      </c>
      <c r="AE125">
        <f t="shared" si="49"/>
        <v>0</v>
      </c>
      <c r="AF125">
        <f t="shared" si="50"/>
        <v>0</v>
      </c>
      <c r="AG125">
        <f t="shared" si="51"/>
        <v>0</v>
      </c>
      <c r="AH125" s="9">
        <v>16</v>
      </c>
      <c r="AI125" t="str">
        <f t="shared" si="52"/>
        <v>Simple</v>
      </c>
      <c r="AJ125">
        <f t="shared" si="53"/>
        <v>2.2810539999999992</v>
      </c>
      <c r="AK125" s="35">
        <f t="shared" si="54"/>
        <v>10.94660322377804</v>
      </c>
      <c r="AL125">
        <f t="shared" si="55"/>
        <v>-2</v>
      </c>
      <c r="AM125">
        <f t="shared" si="56"/>
        <v>0.962</v>
      </c>
      <c r="AN125">
        <f t="shared" si="57"/>
        <v>0.08500000000000002</v>
      </c>
      <c r="AO125">
        <f t="shared" si="58"/>
        <v>0.415</v>
      </c>
      <c r="AP125" s="12" t="str">
        <f t="shared" si="59"/>
        <v>Win</v>
      </c>
      <c r="AQ125" s="35">
        <f t="shared" si="60"/>
        <v>3.093635268997507</v>
      </c>
      <c r="AR125" s="35">
        <f t="shared" si="61"/>
        <v>1.7322524764538896</v>
      </c>
      <c r="AS125">
        <f ca="1" t="shared" si="62"/>
        <v>46</v>
      </c>
      <c r="AT125" s="35">
        <f t="shared" si="63"/>
        <v>9.585220431234422</v>
      </c>
      <c r="AU125" s="35">
        <f t="shared" si="64"/>
        <v>9.585220431234422</v>
      </c>
      <c r="AV125">
        <f ca="1" t="shared" si="65"/>
        <v>91</v>
      </c>
      <c r="AW125" s="35">
        <f t="shared" si="66"/>
        <v>7.8529679547805324</v>
      </c>
      <c r="AX125">
        <f t="shared" si="67"/>
        <v>0.207</v>
      </c>
      <c r="AY125">
        <f>IF(BL125="Difficult",1+(MAX(AY$1:AY124)),"")</f>
      </c>
      <c r="AZ125">
        <f>IF(BL125="Simple",1+(MAX(AZ$1:AZ124)),"")</f>
        <v>59</v>
      </c>
      <c r="BA125" s="14">
        <f t="shared" si="68"/>
        <v>0</v>
      </c>
      <c r="BB125" s="14">
        <f t="shared" si="69"/>
        <v>59</v>
      </c>
      <c r="BC125" s="14">
        <v>2</v>
      </c>
      <c r="BD125">
        <f t="shared" si="70"/>
        <v>10.94660322377804</v>
      </c>
      <c r="BE125">
        <f t="shared" si="71"/>
      </c>
      <c r="BF125" s="35">
        <f t="shared" si="72"/>
        <v>10</v>
      </c>
      <c r="BG125" s="37">
        <f t="shared" si="73"/>
      </c>
      <c r="BH125">
        <f t="shared" si="74"/>
        <v>0</v>
      </c>
      <c r="BI125">
        <f t="shared" si="75"/>
        <v>7</v>
      </c>
      <c r="BJ125" s="37">
        <f t="shared" si="76"/>
        <v>9.208211561413481</v>
      </c>
      <c r="BK125" s="37">
        <f t="shared" si="77"/>
        <v>2.346567974824375</v>
      </c>
      <c r="BL125" t="str">
        <f t="shared" si="78"/>
        <v>Simple</v>
      </c>
      <c r="BM125" t="str">
        <f t="shared" si="79"/>
        <v>Indet</v>
      </c>
      <c r="BN125">
        <f t="shared" si="83"/>
        <v>0.35275650380340234</v>
      </c>
      <c r="BO125">
        <f t="shared" si="84"/>
        <v>1.409884911917496</v>
      </c>
      <c r="BP125">
        <f t="shared" si="85"/>
        <v>-0.10650121593245368</v>
      </c>
      <c r="BQ125">
        <f t="shared" si="86"/>
        <v>0.06734572751544271</v>
      </c>
      <c r="BR125">
        <f t="shared" si="87"/>
        <v>0.4308714818259719</v>
      </c>
    </row>
    <row r="126" spans="1:70" ht="12.75">
      <c r="A126" s="29">
        <v>37643</v>
      </c>
      <c r="B126" s="23">
        <v>226</v>
      </c>
      <c r="C126" s="21">
        <v>25</v>
      </c>
      <c r="D126" s="10">
        <v>5</v>
      </c>
      <c r="E126" s="9">
        <v>1</v>
      </c>
      <c r="F126">
        <f t="shared" si="45"/>
        <v>0</v>
      </c>
      <c r="G126" s="9">
        <v>1</v>
      </c>
      <c r="H126">
        <v>3</v>
      </c>
      <c r="I126" s="9">
        <v>4</v>
      </c>
      <c r="J126" s="9">
        <v>3.2</v>
      </c>
      <c r="K126" s="9">
        <v>0</v>
      </c>
      <c r="L126" s="11">
        <f t="shared" si="46"/>
        <v>3</v>
      </c>
      <c r="M126" s="31"/>
      <c r="N126" s="9">
        <v>4</v>
      </c>
      <c r="O126" s="9">
        <v>2</v>
      </c>
      <c r="P126" s="9">
        <v>50</v>
      </c>
      <c r="Q126" s="9">
        <v>0</v>
      </c>
      <c r="R126" s="9">
        <v>10</v>
      </c>
      <c r="S126" s="22">
        <f>R126-Q126</f>
        <v>10</v>
      </c>
      <c r="T126" s="9">
        <v>2</v>
      </c>
      <c r="U126" s="9">
        <v>50</v>
      </c>
      <c r="V126" s="9">
        <v>0</v>
      </c>
      <c r="W126" s="9">
        <v>10</v>
      </c>
      <c r="X126" s="22">
        <f>W126-V126</f>
        <v>10</v>
      </c>
      <c r="Y126" s="9">
        <v>2</v>
      </c>
      <c r="Z126">
        <f t="shared" si="81"/>
        <v>0</v>
      </c>
      <c r="AA126">
        <f t="shared" si="82"/>
        <v>0</v>
      </c>
      <c r="AC126">
        <f t="shared" si="47"/>
        <v>2</v>
      </c>
      <c r="AD126">
        <f t="shared" si="48"/>
        <v>0</v>
      </c>
      <c r="AE126">
        <f t="shared" si="49"/>
        <v>0</v>
      </c>
      <c r="AF126">
        <f t="shared" si="50"/>
        <v>0</v>
      </c>
      <c r="AG126">
        <f t="shared" si="51"/>
        <v>0</v>
      </c>
      <c r="AI126" t="str">
        <f t="shared" si="52"/>
        <v>Simple</v>
      </c>
      <c r="AJ126">
        <f t="shared" si="53"/>
        <v>9.081053999999998</v>
      </c>
      <c r="AK126" s="35">
        <f t="shared" si="54"/>
        <v>4.787423266482277</v>
      </c>
      <c r="AL126">
        <f t="shared" si="55"/>
        <v>1</v>
      </c>
      <c r="AM126">
        <f t="shared" si="56"/>
        <v>0.962</v>
      </c>
      <c r="AN126">
        <f t="shared" si="57"/>
        <v>0.08000000000000002</v>
      </c>
      <c r="AO126">
        <f t="shared" si="58"/>
        <v>0.42</v>
      </c>
      <c r="AP126" s="12" t="str">
        <f t="shared" si="59"/>
        <v>Lose</v>
      </c>
      <c r="AQ126" s="35">
        <f t="shared" si="60"/>
        <v>-0.04213587104887839</v>
      </c>
      <c r="AR126" s="35">
        <f t="shared" si="61"/>
        <v>-2.8829559137531153</v>
      </c>
      <c r="AS126">
        <f ca="1" t="shared" si="62"/>
        <v>104</v>
      </c>
      <c r="AT126" s="35">
        <f t="shared" si="63"/>
        <v>1.9466032237780397</v>
      </c>
      <c r="AU126" s="35">
        <f t="shared" si="64"/>
        <v>1.9466032237780397</v>
      </c>
      <c r="AV126">
        <f ca="1" t="shared" si="65"/>
        <v>38</v>
      </c>
      <c r="AW126" s="35">
        <f t="shared" si="66"/>
        <v>4.829559137531155</v>
      </c>
      <c r="AX126">
        <f t="shared" si="67"/>
        <v>0.971</v>
      </c>
      <c r="AY126">
        <f>IF(BL126="Difficult",1+(MAX(AY$1:AY125)),"")</f>
        <v>66</v>
      </c>
      <c r="AZ126">
        <f>IF(BL126="Simple",1+(MAX(AZ$1:AZ125)),"")</f>
      </c>
      <c r="BA126" s="14">
        <f t="shared" si="68"/>
        <v>1</v>
      </c>
      <c r="BB126" s="14">
        <f t="shared" si="69"/>
        <v>66</v>
      </c>
      <c r="BC126" s="14">
        <v>2</v>
      </c>
      <c r="BD126">
        <f t="shared" si="70"/>
      </c>
      <c r="BE126">
        <f t="shared" si="71"/>
        <v>4.787423266482277</v>
      </c>
      <c r="BF126" s="35">
        <f t="shared" si="72"/>
      </c>
      <c r="BG126" s="37">
        <f t="shared" si="73"/>
        <v>4</v>
      </c>
      <c r="BH126">
        <f t="shared" si="74"/>
        <v>0</v>
      </c>
      <c r="BI126">
        <f t="shared" si="75"/>
        <v>2</v>
      </c>
      <c r="BJ126" s="37">
        <f t="shared" si="76"/>
        <v>9.208211561413481</v>
      </c>
      <c r="BK126" s="37">
        <f t="shared" si="77"/>
        <v>2.346567974824375</v>
      </c>
      <c r="BL126" t="str">
        <f t="shared" si="78"/>
        <v>Difficult</v>
      </c>
      <c r="BM126" t="str">
        <f t="shared" si="79"/>
        <v>Det</v>
      </c>
      <c r="BN126">
        <f t="shared" si="83"/>
        <v>-1.4660578996161402</v>
      </c>
      <c r="BO126">
        <f t="shared" si="84"/>
      </c>
      <c r="BP126">
        <f t="shared" si="85"/>
        <v>-0.10650121593245368</v>
      </c>
      <c r="BQ126">
        <f t="shared" si="86"/>
        <v>0.06734572751544271</v>
      </c>
      <c r="BR126">
        <f t="shared" si="87"/>
        <v>-0.5017377960110504</v>
      </c>
    </row>
    <row r="127" spans="1:70" ht="12.75">
      <c r="A127" s="29">
        <v>37643</v>
      </c>
      <c r="B127" s="23">
        <v>227</v>
      </c>
      <c r="C127" s="21">
        <v>26</v>
      </c>
      <c r="D127" s="31"/>
      <c r="E127" s="9">
        <v>1</v>
      </c>
      <c r="F127">
        <f t="shared" si="45"/>
        <v>0</v>
      </c>
      <c r="G127" s="9">
        <v>0</v>
      </c>
      <c r="H127">
        <v>1</v>
      </c>
      <c r="I127" s="9">
        <v>8</v>
      </c>
      <c r="J127" s="9">
        <v>0.2</v>
      </c>
      <c r="K127" s="9">
        <v>2</v>
      </c>
      <c r="L127" s="11">
        <f t="shared" si="46"/>
        <v>1</v>
      </c>
      <c r="M127" s="9">
        <v>75</v>
      </c>
      <c r="N127" s="9">
        <v>5</v>
      </c>
      <c r="O127" s="9">
        <v>6</v>
      </c>
      <c r="P127" s="9">
        <v>40</v>
      </c>
      <c r="Q127" s="9">
        <v>4</v>
      </c>
      <c r="R127" s="9">
        <v>8</v>
      </c>
      <c r="S127" s="22">
        <f t="shared" si="88"/>
        <v>4</v>
      </c>
      <c r="T127" s="9">
        <v>6</v>
      </c>
      <c r="U127" s="9">
        <v>40</v>
      </c>
      <c r="V127" s="9">
        <v>4</v>
      </c>
      <c r="W127" s="9">
        <v>8</v>
      </c>
      <c r="X127" s="22">
        <f t="shared" si="80"/>
        <v>4</v>
      </c>
      <c r="Y127" s="9">
        <v>6</v>
      </c>
      <c r="Z127">
        <f t="shared" si="81"/>
        <v>0</v>
      </c>
      <c r="AA127">
        <f t="shared" si="82"/>
        <v>0</v>
      </c>
      <c r="AC127">
        <f t="shared" si="47"/>
        <v>6</v>
      </c>
      <c r="AD127">
        <f t="shared" si="48"/>
        <v>0</v>
      </c>
      <c r="AE127">
        <f t="shared" si="49"/>
        <v>0</v>
      </c>
      <c r="AF127">
        <f t="shared" si="50"/>
        <v>0</v>
      </c>
      <c r="AG127">
        <f t="shared" si="51"/>
        <v>0</v>
      </c>
      <c r="AI127" t="str">
        <f t="shared" si="52"/>
        <v>Simple</v>
      </c>
      <c r="AJ127">
        <f t="shared" si="53"/>
        <v>12.081054</v>
      </c>
      <c r="AK127" s="35">
        <f t="shared" si="54"/>
        <v>8.717196814734146</v>
      </c>
      <c r="AL127">
        <f t="shared" si="55"/>
        <v>0</v>
      </c>
      <c r="AM127">
        <f t="shared" si="56"/>
        <v>0.254</v>
      </c>
      <c r="AN127">
        <f t="shared" si="57"/>
        <v>0.34400000000000003</v>
      </c>
      <c r="AO127">
        <f t="shared" si="58"/>
        <v>0.056</v>
      </c>
      <c r="AP127" s="12" t="str">
        <f t="shared" si="59"/>
        <v>Lose</v>
      </c>
      <c r="AQ127" s="35">
        <f t="shared" si="60"/>
        <v>-1.1474755486710748</v>
      </c>
      <c r="AR127" s="35">
        <f t="shared" si="61"/>
        <v>-3.1240667314216974</v>
      </c>
      <c r="AS127">
        <f ca="1" t="shared" si="62"/>
        <v>32</v>
      </c>
      <c r="AT127" s="35">
        <f t="shared" si="63"/>
        <v>6.740605631983524</v>
      </c>
      <c r="AU127" s="35">
        <f t="shared" si="64"/>
        <v>6.740605631983524</v>
      </c>
      <c r="AV127">
        <f ca="1" t="shared" si="65"/>
        <v>54</v>
      </c>
      <c r="AW127" s="35">
        <f t="shared" si="66"/>
        <v>9.864672363405221</v>
      </c>
      <c r="AX127">
        <f t="shared" si="67"/>
        <v>0.566</v>
      </c>
      <c r="AY127">
        <f>IF(BL127="Difficult",1+(MAX(AY$1:AY126)),"")</f>
      </c>
      <c r="AZ127">
        <f>IF(BL127="Simple",1+(MAX(AZ$1:AZ126)),"")</f>
        <v>60</v>
      </c>
      <c r="BA127" s="14">
        <f t="shared" si="68"/>
        <v>0</v>
      </c>
      <c r="BB127" s="14">
        <f t="shared" si="69"/>
        <v>60</v>
      </c>
      <c r="BC127" s="14">
        <v>2</v>
      </c>
      <c r="BD127">
        <f t="shared" si="70"/>
        <v>8.717196814734146</v>
      </c>
      <c r="BE127">
        <f t="shared" si="71"/>
      </c>
      <c r="BF127" s="35">
        <f t="shared" si="72"/>
        <v>8</v>
      </c>
      <c r="BG127" s="37">
        <f t="shared" si="73"/>
      </c>
      <c r="BH127">
        <f t="shared" si="74"/>
        <v>0</v>
      </c>
      <c r="BI127">
        <f t="shared" si="75"/>
        <v>6</v>
      </c>
      <c r="BJ127" s="37">
        <f t="shared" si="76"/>
        <v>9.208211561413481</v>
      </c>
      <c r="BK127" s="37">
        <f t="shared" si="77"/>
        <v>2.346567974824375</v>
      </c>
      <c r="BL127" t="str">
        <f t="shared" si="78"/>
        <v>Simple</v>
      </c>
      <c r="BM127" t="str">
        <f t="shared" si="79"/>
        <v>Det</v>
      </c>
      <c r="BN127">
        <f t="shared" si="83"/>
        <v>0.35275650380340234</v>
      </c>
      <c r="BO127">
        <f t="shared" si="84"/>
        <v>1.1966640715974046</v>
      </c>
      <c r="BP127">
        <f t="shared" si="85"/>
        <v>0.8386970754680739</v>
      </c>
      <c r="BQ127">
        <f t="shared" si="86"/>
        <v>-0.45618127835277894</v>
      </c>
      <c r="BR127">
        <f t="shared" si="87"/>
        <v>0.48298409312902546</v>
      </c>
    </row>
    <row r="128" spans="1:70" ht="12.75">
      <c r="A128" s="29">
        <v>37643</v>
      </c>
      <c r="B128" s="23">
        <v>228</v>
      </c>
      <c r="C128" s="21">
        <v>2</v>
      </c>
      <c r="D128" s="26">
        <v>2</v>
      </c>
      <c r="E128" s="9">
        <v>2</v>
      </c>
      <c r="F128">
        <f t="shared" si="45"/>
        <v>1</v>
      </c>
      <c r="G128" s="9">
        <v>0</v>
      </c>
      <c r="H128">
        <v>2</v>
      </c>
      <c r="I128" s="9">
        <v>8</v>
      </c>
      <c r="J128" s="9">
        <v>16</v>
      </c>
      <c r="K128" s="9">
        <v>3</v>
      </c>
      <c r="L128" s="11">
        <f t="shared" si="46"/>
        <v>0</v>
      </c>
      <c r="M128" s="9">
        <v>75</v>
      </c>
      <c r="N128" s="9">
        <v>4</v>
      </c>
      <c r="O128" s="9">
        <v>9</v>
      </c>
      <c r="P128" s="9">
        <v>60</v>
      </c>
      <c r="Q128" s="9">
        <v>7</v>
      </c>
      <c r="R128" s="9">
        <v>10</v>
      </c>
      <c r="S128" s="22">
        <f t="shared" si="88"/>
        <v>3</v>
      </c>
      <c r="T128" s="9">
        <v>8</v>
      </c>
      <c r="U128" s="9">
        <v>40</v>
      </c>
      <c r="V128" s="9">
        <v>5</v>
      </c>
      <c r="W128" s="9">
        <v>10</v>
      </c>
      <c r="X128" s="22">
        <f t="shared" si="80"/>
        <v>5</v>
      </c>
      <c r="Y128" s="9">
        <v>7</v>
      </c>
      <c r="Z128">
        <f t="shared" si="81"/>
        <v>2</v>
      </c>
      <c r="AA128">
        <f t="shared" si="82"/>
        <v>-2</v>
      </c>
      <c r="AC128">
        <f t="shared" si="47"/>
        <v>8.5</v>
      </c>
      <c r="AD128">
        <f t="shared" si="48"/>
        <v>1</v>
      </c>
      <c r="AE128">
        <f t="shared" si="49"/>
        <v>2</v>
      </c>
      <c r="AF128">
        <f t="shared" si="50"/>
        <v>1</v>
      </c>
      <c r="AG128">
        <f t="shared" si="51"/>
        <v>1</v>
      </c>
      <c r="AI128" t="str">
        <f t="shared" si="52"/>
        <v>Simple</v>
      </c>
      <c r="AJ128">
        <f t="shared" si="53"/>
        <v>3.7189460000000008</v>
      </c>
      <c r="AK128" s="35">
        <f t="shared" si="54"/>
        <v>8.912943872725698</v>
      </c>
      <c r="AL128">
        <f t="shared" si="55"/>
        <v>1</v>
      </c>
      <c r="AM128">
        <f t="shared" si="56"/>
        <v>0.367</v>
      </c>
      <c r="AN128">
        <f t="shared" si="57"/>
        <v>0.23299999999999998</v>
      </c>
      <c r="AO128">
        <f t="shared" si="58"/>
        <v>0.367</v>
      </c>
      <c r="AP128" s="12" t="str">
        <f t="shared" si="59"/>
        <v>Lose</v>
      </c>
      <c r="AQ128" s="35">
        <f t="shared" si="60"/>
        <v>-2</v>
      </c>
      <c r="AR128" s="35">
        <f t="shared" si="61"/>
        <v>-2</v>
      </c>
      <c r="AS128">
        <f ca="1" t="shared" si="62"/>
        <v>61</v>
      </c>
      <c r="AT128" s="35">
        <f t="shared" si="63"/>
        <v>8.912943872725698</v>
      </c>
      <c r="AU128" s="35">
        <f t="shared" si="64"/>
        <v>8.912943872725698</v>
      </c>
      <c r="AV128">
        <f ca="1" t="shared" si="65"/>
        <v>28</v>
      </c>
      <c r="AW128" s="35">
        <f t="shared" si="66"/>
        <v>10.912943872725698</v>
      </c>
      <c r="AX128">
        <f t="shared" si="67"/>
        <v>0.905</v>
      </c>
      <c r="AY128">
        <f>IF(BL128="Difficult",1+(MAX(AY$1:AY127)),"")</f>
      </c>
      <c r="AZ128">
        <f>IF(BL128="Simple",1+(MAX(AZ$1:AZ127)),"")</f>
        <v>61</v>
      </c>
      <c r="BA128" s="14">
        <f t="shared" si="68"/>
        <v>0</v>
      </c>
      <c r="BB128" s="14">
        <f t="shared" si="69"/>
        <v>61</v>
      </c>
      <c r="BC128" s="14">
        <v>2</v>
      </c>
      <c r="BD128">
        <f t="shared" si="70"/>
        <v>8.912943872725698</v>
      </c>
      <c r="BE128">
        <f t="shared" si="71"/>
      </c>
      <c r="BF128" s="35">
        <f t="shared" si="72"/>
        <v>8</v>
      </c>
      <c r="BG128" s="37">
        <f t="shared" si="73"/>
      </c>
      <c r="BH128">
        <f t="shared" si="74"/>
        <v>1</v>
      </c>
      <c r="BI128">
        <f t="shared" si="75"/>
        <v>8.5</v>
      </c>
      <c r="BJ128" s="37">
        <f t="shared" si="76"/>
        <v>9.208211561413481</v>
      </c>
      <c r="BK128" s="37">
        <f t="shared" si="77"/>
        <v>2.346567974824375</v>
      </c>
      <c r="BL128" t="str">
        <f t="shared" si="78"/>
        <v>Simple</v>
      </c>
      <c r="BM128" t="str">
        <f t="shared" si="79"/>
        <v>Self</v>
      </c>
      <c r="BN128">
        <f t="shared" si="83"/>
        <v>1.2621637055131736</v>
      </c>
      <c r="BO128">
        <f t="shared" si="84"/>
        <v>1.1966640715974046</v>
      </c>
      <c r="BP128">
        <f t="shared" si="85"/>
        <v>-0.10650121593245368</v>
      </c>
      <c r="BQ128">
        <f t="shared" si="86"/>
        <v>0.5908727333836643</v>
      </c>
      <c r="BR128">
        <f t="shared" si="87"/>
        <v>0.735799823640447</v>
      </c>
    </row>
    <row r="129" spans="2:70" ht="12.75">
      <c r="B129" s="23">
        <v>229</v>
      </c>
      <c r="C129" s="21">
        <v>1</v>
      </c>
      <c r="D129" s="10">
        <v>1</v>
      </c>
      <c r="E129" s="9">
        <v>2</v>
      </c>
      <c r="F129">
        <f t="shared" si="45"/>
        <v>1</v>
      </c>
      <c r="G129" s="9">
        <v>0</v>
      </c>
      <c r="H129">
        <v>2</v>
      </c>
      <c r="I129" s="9">
        <v>10</v>
      </c>
      <c r="J129" s="9">
        <v>15</v>
      </c>
      <c r="K129" s="9">
        <v>3</v>
      </c>
      <c r="L129" s="11">
        <f t="shared" si="46"/>
        <v>6</v>
      </c>
      <c r="M129" s="9">
        <v>90</v>
      </c>
      <c r="N129" s="9">
        <v>6</v>
      </c>
      <c r="O129" s="9">
        <v>10</v>
      </c>
      <c r="P129" s="9">
        <v>90</v>
      </c>
      <c r="Q129" s="9">
        <v>7</v>
      </c>
      <c r="R129" s="9">
        <v>10</v>
      </c>
      <c r="S129" s="22">
        <f t="shared" si="88"/>
        <v>3</v>
      </c>
      <c r="T129" s="9">
        <v>8</v>
      </c>
      <c r="U129" s="9">
        <v>75</v>
      </c>
      <c r="V129" s="9">
        <v>5</v>
      </c>
      <c r="W129" s="9">
        <v>10</v>
      </c>
      <c r="X129" s="22">
        <f t="shared" si="80"/>
        <v>5</v>
      </c>
      <c r="Y129" s="9">
        <v>6</v>
      </c>
      <c r="Z129">
        <f t="shared" si="81"/>
        <v>2</v>
      </c>
      <c r="AA129">
        <f t="shared" si="82"/>
        <v>-2</v>
      </c>
      <c r="AC129">
        <f t="shared" si="47"/>
        <v>9</v>
      </c>
      <c r="AD129">
        <f t="shared" si="48"/>
        <v>2</v>
      </c>
      <c r="AE129">
        <f t="shared" si="49"/>
        <v>4</v>
      </c>
      <c r="AF129">
        <f t="shared" si="50"/>
        <v>2</v>
      </c>
      <c r="AG129">
        <f t="shared" si="51"/>
        <v>2</v>
      </c>
      <c r="AI129" t="str">
        <f t="shared" si="52"/>
        <v>Simple</v>
      </c>
      <c r="AJ129">
        <f t="shared" si="53"/>
        <v>2.7189460000000008</v>
      </c>
      <c r="AK129" s="35">
        <f t="shared" si="54"/>
        <v>10.936352689975076</v>
      </c>
      <c r="AL129">
        <f t="shared" si="55"/>
        <v>0</v>
      </c>
      <c r="AM129">
        <f t="shared" si="56"/>
        <v>0.924</v>
      </c>
      <c r="AN129">
        <f t="shared" si="57"/>
        <v>-0.02400000000000002</v>
      </c>
      <c r="AO129">
        <f t="shared" si="58"/>
        <v>0.924</v>
      </c>
      <c r="AP129" s="12" t="str">
        <f t="shared" si="59"/>
        <v>Win</v>
      </c>
      <c r="AQ129" s="35">
        <f t="shared" si="60"/>
        <v>0.18053132677945705</v>
      </c>
      <c r="AR129" s="35">
        <f t="shared" si="61"/>
        <v>0.18053132677945705</v>
      </c>
      <c r="AS129">
        <f ca="1" t="shared" si="62"/>
        <v>62</v>
      </c>
      <c r="AT129" s="35">
        <f t="shared" si="63"/>
        <v>10.936352689975076</v>
      </c>
      <c r="AU129" s="35">
        <f t="shared" si="64"/>
        <v>10.936352689975076</v>
      </c>
      <c r="AV129">
        <f ca="1" t="shared" si="65"/>
        <v>16</v>
      </c>
      <c r="AW129" s="35">
        <f t="shared" si="66"/>
        <v>10.755821363195619</v>
      </c>
      <c r="AX129">
        <f t="shared" si="67"/>
        <v>0.82</v>
      </c>
      <c r="AY129">
        <f>IF(BL129="Difficult",1+(MAX(AY$1:AY128)),"")</f>
      </c>
      <c r="AZ129">
        <f>IF(BL129="Simple",1+(MAX(AZ$1:AZ128)),"")</f>
        <v>62</v>
      </c>
      <c r="BA129" s="14">
        <f t="shared" si="68"/>
        <v>0</v>
      </c>
      <c r="BB129" s="14">
        <f t="shared" si="69"/>
        <v>62</v>
      </c>
      <c r="BC129" s="14">
        <v>2</v>
      </c>
      <c r="BD129">
        <f t="shared" si="70"/>
        <v>10.936352689975076</v>
      </c>
      <c r="BE129">
        <f t="shared" si="71"/>
      </c>
      <c r="BF129" s="35">
        <f t="shared" si="72"/>
        <v>10</v>
      </c>
      <c r="BG129" s="37">
        <f t="shared" si="73"/>
      </c>
      <c r="BH129">
        <f t="shared" si="74"/>
        <v>2</v>
      </c>
      <c r="BI129">
        <f t="shared" si="75"/>
        <v>9</v>
      </c>
      <c r="BJ129" s="37">
        <f t="shared" si="76"/>
        <v>9.208211561413481</v>
      </c>
      <c r="BK129" s="37">
        <f t="shared" si="77"/>
        <v>2.346567974824375</v>
      </c>
      <c r="BL129" t="str">
        <f t="shared" si="78"/>
        <v>Simple</v>
      </c>
      <c r="BM129" t="str">
        <f t="shared" si="79"/>
        <v>Self</v>
      </c>
      <c r="BN129">
        <f t="shared" si="83"/>
        <v>1.2621637055131736</v>
      </c>
      <c r="BO129">
        <f t="shared" si="84"/>
        <v>1.8363265925576793</v>
      </c>
      <c r="BP129">
        <f t="shared" si="85"/>
        <v>1.7838953668686017</v>
      </c>
      <c r="BQ129">
        <f t="shared" si="86"/>
        <v>2.161453750988329</v>
      </c>
      <c r="BR129">
        <f t="shared" si="87"/>
        <v>1.760959853981946</v>
      </c>
    </row>
    <row r="130" spans="2:70" ht="12.75">
      <c r="B130" s="23">
        <v>230</v>
      </c>
      <c r="C130" s="21">
        <v>2</v>
      </c>
      <c r="D130" s="10">
        <v>17</v>
      </c>
      <c r="E130" s="9">
        <v>1</v>
      </c>
      <c r="F130">
        <f aca="true" t="shared" si="89" ref="F130:F193">IF(E130=2,1,0)</f>
        <v>0</v>
      </c>
      <c r="G130" s="9">
        <v>1</v>
      </c>
      <c r="H130">
        <v>3</v>
      </c>
      <c r="I130" s="9">
        <v>3</v>
      </c>
      <c r="J130" s="9">
        <v>3</v>
      </c>
      <c r="K130" s="9">
        <v>2</v>
      </c>
      <c r="L130" s="11">
        <f aca="true" t="shared" si="90" ref="L130:L193">IF(AP130="Win",(K130*2)+(3-K130),(3-K130))</f>
        <v>1</v>
      </c>
      <c r="M130" s="9">
        <v>50</v>
      </c>
      <c r="N130" s="9">
        <v>4</v>
      </c>
      <c r="O130" s="9">
        <v>5</v>
      </c>
      <c r="P130" s="9">
        <v>50</v>
      </c>
      <c r="Q130" s="17">
        <v>2</v>
      </c>
      <c r="R130" s="17">
        <v>8.5</v>
      </c>
      <c r="S130" s="22">
        <f aca="true" t="shared" si="91" ref="S130:S193">IF(Q130*R130=0,"",R130-Q130)</f>
        <v>6.5</v>
      </c>
      <c r="T130" s="9">
        <v>5</v>
      </c>
      <c r="U130" s="9">
        <v>50</v>
      </c>
      <c r="V130" s="17">
        <v>2</v>
      </c>
      <c r="W130" s="17">
        <v>8.5</v>
      </c>
      <c r="X130" s="22">
        <f>IF(V130*W130=0,"",W130-V130)</f>
        <v>6.5</v>
      </c>
      <c r="Y130" s="9">
        <v>4</v>
      </c>
      <c r="Z130">
        <f t="shared" si="81"/>
        <v>0</v>
      </c>
      <c r="AA130">
        <f t="shared" si="82"/>
        <v>0</v>
      </c>
      <c r="AC130">
        <f aca="true" t="shared" si="92" ref="AC130:AC193">IF(O130*T130=0,"",AVERAGE(O130,T130))</f>
        <v>5</v>
      </c>
      <c r="AD130">
        <f aca="true" t="shared" si="93" ref="AD130:AD193">IF(O130*T130=0,"",O130-T130)</f>
        <v>0</v>
      </c>
      <c r="AE130">
        <f aca="true" t="shared" si="94" ref="AE130:AE193">IF(O130*Y130=0,"",O130-Y130)</f>
        <v>1</v>
      </c>
      <c r="AF130">
        <f aca="true" t="shared" si="95" ref="AF130:AF193">IF(T130*Y130=0,"",T130-Y130)</f>
        <v>1</v>
      </c>
      <c r="AG130">
        <f aca="true" t="shared" si="96" ref="AG130:AG193">IF(AF130="","",IF(G130=0,AF130,-AF130))</f>
        <v>-1</v>
      </c>
      <c r="AI130" t="str">
        <f aca="true" t="shared" si="97" ref="AI130:AI193">IF(BL130=1,"Difficult","Simple")</f>
        <v>Simple</v>
      </c>
      <c r="AJ130">
        <f aca="true" t="shared" si="98" ref="AJ130:AJ193">ABS(J130-12.281054)</f>
        <v>9.281054</v>
      </c>
      <c r="AK130" s="35">
        <f aca="true" t="shared" si="99" ref="AK130:AK193">I130+(IF(ISBLANK(J130),0,(1-(AJ130/(MAX(AJ$1:AJ$65536)+1)))))</f>
        <v>3.7827415030324016</v>
      </c>
      <c r="AL130">
        <f aca="true" t="shared" si="100" ref="AL130:AL193">O130-ROUNDDOWN(AU130,0)</f>
        <v>4</v>
      </c>
      <c r="AM130">
        <f aca="true" t="shared" si="101" ref="AM130:AM193">IF(BL130="Simple",PERCENTRANK(BD$1:BD$65536,AK130),PERCENTRANK(BE$1:BE$65536,AK130))</f>
        <v>0.831</v>
      </c>
      <c r="AN130">
        <f aca="true" t="shared" si="102" ref="AN130:AN193">(P130/100)-AO130</f>
        <v>0.14500000000000002</v>
      </c>
      <c r="AO130">
        <f aca="true" t="shared" si="103" ref="AO130:AO193">IF(BL130="Simple",PERCENTRANK(BD$1:BD$65536,AU130),PERCENTRANK(BE$1:BE$65536,AU130))</f>
        <v>0.355</v>
      </c>
      <c r="AP130" s="12" t="str">
        <f aca="true" t="shared" si="104" ref="AP130:AP193">IF(AT130&gt;AW130,"Win","Lose")</f>
        <v>Lose</v>
      </c>
      <c r="AQ130" s="35">
        <f aca="true" t="shared" si="105" ref="AQ130:AQ193">AK130-AW130</f>
        <v>1.033659351052341</v>
      </c>
      <c r="AR130" s="35">
        <f aca="true" t="shared" si="106" ref="AR130:AR193">AU130-AW130</f>
        <v>-0.942931831698282</v>
      </c>
      <c r="AS130">
        <f aca="true" ca="1" t="shared" si="107" ref="AS130:AS193">IF(BM130="Self",BB130,ROUNDUP(RAND()*(IF(BL130="Simple",MAX(AZ$1:AZ$65536),MAX(AY$1:AY$65536))),0))</f>
        <v>80</v>
      </c>
      <c r="AT130" s="35">
        <f aca="true" t="shared" si="108" ref="AT130:AT193">LOOKUP(AS130,IF(BL130="Simple",AZ$1:AZ$65536,AY$1:AY$65536),AK$1:AK$65536)</f>
        <v>1.8061503202817786</v>
      </c>
      <c r="AU130" s="35">
        <f aca="true" t="shared" si="109" ref="AU130:AU193">AT130</f>
        <v>1.8061503202817786</v>
      </c>
      <c r="AV130">
        <f aca="true" ca="1" t="shared" si="110" ref="AV130:AV193">ROUNDUP(RAND()*(IF(BL130="Simple",MAX(AZ$1:AZ$65536),MAX(AY$1:AY$65536))),0)</f>
        <v>48</v>
      </c>
      <c r="AW130" s="35">
        <f aca="true" t="shared" si="111" ref="AW130:AW193">LOOKUP(AV130,IF(BL130="Simple",AZ$1:AZ$65536,AY$1:AY$65536),AK$1:AK$65536)</f>
        <v>2.7490821519800606</v>
      </c>
      <c r="AX130">
        <f aca="true" t="shared" si="112" ref="AX130:AX193">IF(BL130="Simple",PERCENTRANK(BD$1:BD$65536,AW130),PERCENTRANK(BE$1:BE$65536,AW130))</f>
        <v>0.588</v>
      </c>
      <c r="AY130">
        <f>IF(BL130="Difficult",1+(MAX(AY$1:AY129)),"")</f>
        <v>67</v>
      </c>
      <c r="AZ130">
        <f>IF(BL130="Simple",1+(MAX(AZ$1:AZ129)),"")</f>
      </c>
      <c r="BA130" s="14">
        <f aca="true" t="shared" si="113" ref="BA130:BA193">IF(BL130="Difficult",1,0)</f>
        <v>1</v>
      </c>
      <c r="BB130" s="14">
        <f aca="true" t="shared" si="114" ref="BB130:BB193">AVERAGE(AY130:AZ130)</f>
        <v>67</v>
      </c>
      <c r="BC130" s="14">
        <v>2</v>
      </c>
      <c r="BD130">
        <f aca="true" t="shared" si="115" ref="BD130:BD193">IF(BL130="Simple",AK130,"")</f>
      </c>
      <c r="BE130">
        <f aca="true" t="shared" si="116" ref="BE130:BE193">IF(BL130="Difficult",AK130,"")</f>
        <v>3.7827415030324016</v>
      </c>
      <c r="BF130" s="35">
        <f aca="true" t="shared" si="117" ref="BF130:BF193">IF(BL130="Simple",I130,"")</f>
      </c>
      <c r="BG130" s="37">
        <f aca="true" t="shared" si="118" ref="BG130:BG193">IF(BL130="Difficult",I130,"")</f>
        <v>3</v>
      </c>
      <c r="BH130">
        <f aca="true" t="shared" si="119" ref="BH130:BH193">O130-T130</f>
        <v>0</v>
      </c>
      <c r="BI130">
        <f aca="true" t="shared" si="120" ref="BI130:BI193">AVERAGE(O130,T130)</f>
        <v>5</v>
      </c>
      <c r="BJ130" s="37">
        <f aca="true" t="shared" si="121" ref="BJ130:BJ193">AVERAGE(BD$1:BD$65536)</f>
        <v>9.208211561413481</v>
      </c>
      <c r="BK130" s="37">
        <f aca="true" t="shared" si="122" ref="BK130:BK193">AVERAGE(BE$1:BE$65536)</f>
        <v>2.346567974824375</v>
      </c>
      <c r="BL130" t="str">
        <f aca="true" t="shared" si="123" ref="BL130:BL193">IF(G130=1,"Difficult","Simple")</f>
        <v>Difficult</v>
      </c>
      <c r="BM130" t="str">
        <f aca="true" t="shared" si="124" ref="BM130:BM193">IF(E130=0,"Indet",IF(E130=1,"Det","Self"))</f>
        <v>Det</v>
      </c>
      <c r="BN130">
        <f t="shared" si="83"/>
        <v>0.35275650380340234</v>
      </c>
      <c r="BO130">
        <f t="shared" si="84"/>
        <v>0.13055986999694705</v>
      </c>
      <c r="BP130">
        <f t="shared" si="85"/>
        <v>-0.10650121593245368</v>
      </c>
      <c r="BQ130">
        <f t="shared" si="86"/>
        <v>0.06734572751544271</v>
      </c>
      <c r="BR130">
        <f t="shared" si="87"/>
        <v>0.11104022134583462</v>
      </c>
    </row>
    <row r="131" spans="2:70" ht="12.75">
      <c r="B131" s="23">
        <v>231</v>
      </c>
      <c r="C131" s="21">
        <v>3</v>
      </c>
      <c r="D131" s="10">
        <v>19</v>
      </c>
      <c r="E131" s="9">
        <v>0</v>
      </c>
      <c r="F131">
        <f t="shared" si="89"/>
        <v>0</v>
      </c>
      <c r="G131" s="9">
        <v>1</v>
      </c>
      <c r="H131">
        <v>3</v>
      </c>
      <c r="I131" s="9">
        <v>1</v>
      </c>
      <c r="J131" s="9">
        <v>10</v>
      </c>
      <c r="K131" s="9">
        <v>1</v>
      </c>
      <c r="L131" s="11">
        <f t="shared" si="90"/>
        <v>4</v>
      </c>
      <c r="M131" s="9">
        <v>55</v>
      </c>
      <c r="N131" s="9">
        <v>4</v>
      </c>
      <c r="O131" s="9">
        <v>3</v>
      </c>
      <c r="P131" s="9">
        <v>50</v>
      </c>
      <c r="Q131" s="9">
        <v>0</v>
      </c>
      <c r="R131" s="9">
        <v>5</v>
      </c>
      <c r="S131" s="22">
        <f>R131-Q131</f>
        <v>5</v>
      </c>
      <c r="T131" s="9">
        <v>3</v>
      </c>
      <c r="U131" s="9">
        <v>50</v>
      </c>
      <c r="V131" s="9">
        <v>0</v>
      </c>
      <c r="W131" s="9">
        <v>5</v>
      </c>
      <c r="X131" s="22">
        <f>W131-V131</f>
        <v>5</v>
      </c>
      <c r="Y131" s="9">
        <v>3</v>
      </c>
      <c r="Z131">
        <f aca="true" t="shared" si="125" ref="Z131:Z194">IF(ISNUMBER(X131),X131-S131,"")</f>
        <v>0</v>
      </c>
      <c r="AA131">
        <f aca="true" t="shared" si="126" ref="AA131:AA194">IF(ISNUMBER(X131),S131-X131,"")</f>
        <v>0</v>
      </c>
      <c r="AC131">
        <f t="shared" si="92"/>
        <v>3</v>
      </c>
      <c r="AD131">
        <f t="shared" si="93"/>
        <v>0</v>
      </c>
      <c r="AE131">
        <f t="shared" si="94"/>
        <v>0</v>
      </c>
      <c r="AF131">
        <f t="shared" si="95"/>
        <v>0</v>
      </c>
      <c r="AG131">
        <f t="shared" si="96"/>
        <v>0</v>
      </c>
      <c r="AH131" s="9">
        <v>19</v>
      </c>
      <c r="AI131" t="str">
        <f t="shared" si="97"/>
        <v>Simple</v>
      </c>
      <c r="AJ131">
        <f t="shared" si="98"/>
        <v>2.2810539999999992</v>
      </c>
      <c r="AK131" s="35">
        <f t="shared" si="99"/>
        <v>1.9466032237780397</v>
      </c>
      <c r="AL131">
        <f t="shared" si="100"/>
        <v>-1</v>
      </c>
      <c r="AM131">
        <f t="shared" si="101"/>
        <v>0.42</v>
      </c>
      <c r="AN131">
        <f t="shared" si="102"/>
        <v>-0.44299999999999995</v>
      </c>
      <c r="AO131">
        <f t="shared" si="103"/>
        <v>0.943</v>
      </c>
      <c r="AP131" s="12" t="str">
        <f t="shared" si="104"/>
        <v>Win</v>
      </c>
      <c r="AQ131" s="35">
        <f t="shared" si="105"/>
        <v>-0.8829559137531158</v>
      </c>
      <c r="AR131" s="35">
        <f t="shared" si="106"/>
        <v>1.1704408624688445</v>
      </c>
      <c r="AS131">
        <f ca="1" t="shared" si="107"/>
        <v>87</v>
      </c>
      <c r="AT131" s="35">
        <f t="shared" si="108"/>
        <v>4</v>
      </c>
      <c r="AU131" s="35">
        <f t="shared" si="109"/>
        <v>4</v>
      </c>
      <c r="AV131">
        <f ca="1" t="shared" si="110"/>
        <v>105</v>
      </c>
      <c r="AW131" s="35">
        <f t="shared" si="111"/>
        <v>2.8295591375311555</v>
      </c>
      <c r="AX131">
        <f t="shared" si="112"/>
        <v>0.644</v>
      </c>
      <c r="AY131">
        <f>IF(BL131="Difficult",1+(MAX(AY$1:AY130)),"")</f>
        <v>68</v>
      </c>
      <c r="AZ131">
        <f>IF(BL131="Simple",1+(MAX(AZ$1:AZ130)),"")</f>
      </c>
      <c r="BA131" s="14">
        <f t="shared" si="113"/>
        <v>1</v>
      </c>
      <c r="BB131" s="14">
        <f t="shared" si="114"/>
        <v>68</v>
      </c>
      <c r="BC131" s="14">
        <v>2</v>
      </c>
      <c r="BD131">
        <f t="shared" si="115"/>
      </c>
      <c r="BE131">
        <f t="shared" si="116"/>
        <v>1.9466032237780397</v>
      </c>
      <c r="BF131" s="35">
        <f t="shared" si="117"/>
      </c>
      <c r="BG131" s="37">
        <f t="shared" si="118"/>
        <v>1</v>
      </c>
      <c r="BH131">
        <f t="shared" si="119"/>
        <v>0</v>
      </c>
      <c r="BI131">
        <f t="shared" si="120"/>
        <v>3</v>
      </c>
      <c r="BJ131" s="37">
        <f t="shared" si="121"/>
        <v>9.208211561413481</v>
      </c>
      <c r="BK131" s="37">
        <f t="shared" si="122"/>
        <v>2.346567974824375</v>
      </c>
      <c r="BL131" t="str">
        <f t="shared" si="123"/>
        <v>Difficult</v>
      </c>
      <c r="BM131" t="str">
        <f t="shared" si="124"/>
        <v>Indet</v>
      </c>
      <c r="BN131">
        <f aca="true" t="shared" si="127" ref="BN131:BN194">IF(ISNUMBER(K131),(K131-AVERAGE(K$1:K$65536))/STDEV(K$1:K$65536),"")</f>
        <v>-0.5566506979063689</v>
      </c>
      <c r="BO131">
        <f aca="true" t="shared" si="128" ref="BO131:BO194">IF(ISNUMBER(M131),(M131-AVERAGE(M$1:M$65536))/STDEV(M$1:M$65536),"")</f>
        <v>0.34378071031703855</v>
      </c>
      <c r="BP131">
        <f aca="true" t="shared" si="129" ref="BP131:BP194">IF(ISNUMBER(N131),(N131-AVERAGE(N$1:N$65536))/STDEV(N$1:N$65536),"")</f>
        <v>-0.10650121593245368</v>
      </c>
      <c r="BQ131">
        <f aca="true" t="shared" si="130" ref="BQ131:BQ194">IF(ISNUMBER(P131),(P131-AVERAGE(P$1:P$65536))/STDEV(P$1:P$65536),"")</f>
        <v>0.06734572751544271</v>
      </c>
      <c r="BR131">
        <f aca="true" t="shared" si="131" ref="BR131:BR194">AVERAGE(BN131:BQ131)</f>
        <v>-0.06300636900158534</v>
      </c>
    </row>
    <row r="132" spans="2:70" ht="12.75">
      <c r="B132" s="23">
        <v>232</v>
      </c>
      <c r="C132" s="21">
        <v>4</v>
      </c>
      <c r="D132" s="10">
        <v>4</v>
      </c>
      <c r="E132" s="9">
        <v>2</v>
      </c>
      <c r="F132">
        <f t="shared" si="89"/>
        <v>1</v>
      </c>
      <c r="G132" s="9">
        <v>0</v>
      </c>
      <c r="H132">
        <v>2</v>
      </c>
      <c r="I132" s="9">
        <v>8</v>
      </c>
      <c r="J132" s="9">
        <v>50</v>
      </c>
      <c r="K132" s="9">
        <v>3</v>
      </c>
      <c r="L132" s="11">
        <f t="shared" si="90"/>
        <v>6</v>
      </c>
      <c r="M132" s="9">
        <v>80</v>
      </c>
      <c r="N132" s="9">
        <v>6</v>
      </c>
      <c r="O132" s="9">
        <v>9</v>
      </c>
      <c r="P132" s="9">
        <v>80</v>
      </c>
      <c r="Q132" s="9">
        <v>8</v>
      </c>
      <c r="R132" s="9">
        <v>10</v>
      </c>
      <c r="S132" s="22">
        <f t="shared" si="91"/>
        <v>2</v>
      </c>
      <c r="T132" s="9">
        <v>7</v>
      </c>
      <c r="U132" s="9">
        <v>40</v>
      </c>
      <c r="V132" s="9">
        <v>5</v>
      </c>
      <c r="W132" s="9">
        <v>8</v>
      </c>
      <c r="X132" s="22">
        <f>IF(V132*W132=0,"",W132-V132)</f>
        <v>3</v>
      </c>
      <c r="Y132" s="9">
        <v>7</v>
      </c>
      <c r="Z132">
        <f t="shared" si="125"/>
        <v>1</v>
      </c>
      <c r="AA132">
        <f t="shared" si="126"/>
        <v>-1</v>
      </c>
      <c r="AC132">
        <f t="shared" si="92"/>
        <v>8</v>
      </c>
      <c r="AD132">
        <f t="shared" si="93"/>
        <v>2</v>
      </c>
      <c r="AE132">
        <f t="shared" si="94"/>
        <v>2</v>
      </c>
      <c r="AF132">
        <f t="shared" si="95"/>
        <v>0</v>
      </c>
      <c r="AG132">
        <f t="shared" si="96"/>
        <v>0</v>
      </c>
      <c r="AI132" t="str">
        <f t="shared" si="97"/>
        <v>Simple</v>
      </c>
      <c r="AJ132">
        <f t="shared" si="98"/>
        <v>37.718946</v>
      </c>
      <c r="AK132" s="35">
        <f t="shared" si="99"/>
        <v>8.117044086246885</v>
      </c>
      <c r="AL132">
        <f t="shared" si="100"/>
        <v>1</v>
      </c>
      <c r="AM132">
        <f t="shared" si="101"/>
        <v>0.245</v>
      </c>
      <c r="AN132">
        <f t="shared" si="102"/>
        <v>0.555</v>
      </c>
      <c r="AO132">
        <f t="shared" si="103"/>
        <v>0.245</v>
      </c>
      <c r="AP132" s="12" t="str">
        <f t="shared" si="104"/>
        <v>Win</v>
      </c>
      <c r="AQ132" s="35">
        <f t="shared" si="105"/>
        <v>1.1170440862468851</v>
      </c>
      <c r="AR132" s="35">
        <f t="shared" si="106"/>
        <v>1.1170440862468851</v>
      </c>
      <c r="AS132">
        <f ca="1" t="shared" si="107"/>
        <v>63</v>
      </c>
      <c r="AT132" s="35">
        <f t="shared" si="108"/>
        <v>8.117044086246885</v>
      </c>
      <c r="AU132" s="35">
        <f t="shared" si="109"/>
        <v>8.117044086246885</v>
      </c>
      <c r="AV132">
        <f ca="1" t="shared" si="110"/>
        <v>92</v>
      </c>
      <c r="AW132" s="35">
        <f t="shared" si="111"/>
        <v>7</v>
      </c>
      <c r="AX132">
        <f t="shared" si="112"/>
        <v>0.094</v>
      </c>
      <c r="AY132">
        <f>IF(BL132="Difficult",1+(MAX(AY$1:AY131)),"")</f>
      </c>
      <c r="AZ132">
        <f>IF(BL132="Simple",1+(MAX(AZ$1:AZ131)),"")</f>
        <v>63</v>
      </c>
      <c r="BA132" s="14">
        <f t="shared" si="113"/>
        <v>0</v>
      </c>
      <c r="BB132" s="14">
        <f t="shared" si="114"/>
        <v>63</v>
      </c>
      <c r="BC132" s="14">
        <v>2</v>
      </c>
      <c r="BD132">
        <f t="shared" si="115"/>
        <v>8.117044086246885</v>
      </c>
      <c r="BE132">
        <f t="shared" si="116"/>
      </c>
      <c r="BF132" s="35">
        <f t="shared" si="117"/>
        <v>8</v>
      </c>
      <c r="BG132" s="37">
        <f t="shared" si="118"/>
      </c>
      <c r="BH132">
        <f t="shared" si="119"/>
        <v>2</v>
      </c>
      <c r="BI132">
        <f t="shared" si="120"/>
        <v>8</v>
      </c>
      <c r="BJ132" s="37">
        <f t="shared" si="121"/>
        <v>9.208211561413481</v>
      </c>
      <c r="BK132" s="37">
        <f t="shared" si="122"/>
        <v>2.346567974824375</v>
      </c>
      <c r="BL132" t="str">
        <f t="shared" si="123"/>
        <v>Simple</v>
      </c>
      <c r="BM132" t="str">
        <f t="shared" si="124"/>
        <v>Self</v>
      </c>
      <c r="BN132">
        <f t="shared" si="127"/>
        <v>1.2621637055131736</v>
      </c>
      <c r="BO132">
        <f t="shared" si="128"/>
        <v>1.409884911917496</v>
      </c>
      <c r="BP132">
        <f t="shared" si="129"/>
        <v>1.7838953668686017</v>
      </c>
      <c r="BQ132">
        <f t="shared" si="130"/>
        <v>1.6379267451201076</v>
      </c>
      <c r="BR132">
        <f t="shared" si="131"/>
        <v>1.5234676823548448</v>
      </c>
    </row>
    <row r="133" spans="2:70" ht="12.75">
      <c r="B133" s="23">
        <v>233</v>
      </c>
      <c r="C133" s="21">
        <v>5</v>
      </c>
      <c r="D133" s="10">
        <v>30</v>
      </c>
      <c r="E133" s="9">
        <v>1</v>
      </c>
      <c r="F133">
        <f t="shared" si="89"/>
        <v>0</v>
      </c>
      <c r="G133" s="9">
        <v>0</v>
      </c>
      <c r="H133">
        <v>1</v>
      </c>
      <c r="I133" s="9">
        <v>9</v>
      </c>
      <c r="J133" s="9">
        <v>0.05</v>
      </c>
      <c r="K133" s="9">
        <v>1.5</v>
      </c>
      <c r="L133" s="11">
        <f t="shared" si="90"/>
        <v>4.5</v>
      </c>
      <c r="M133" s="9">
        <v>50</v>
      </c>
      <c r="N133" s="9">
        <v>4</v>
      </c>
      <c r="O133" s="9">
        <v>9</v>
      </c>
      <c r="P133" s="9">
        <v>80</v>
      </c>
      <c r="Q133" s="9">
        <v>7</v>
      </c>
      <c r="R133" s="9">
        <v>10</v>
      </c>
      <c r="S133" s="22">
        <f t="shared" si="91"/>
        <v>3</v>
      </c>
      <c r="T133" s="9">
        <v>9</v>
      </c>
      <c r="U133" s="9">
        <v>80</v>
      </c>
      <c r="V133" s="9">
        <v>7</v>
      </c>
      <c r="W133" s="9">
        <v>10</v>
      </c>
      <c r="X133" s="22">
        <f>IF(V133*W133=0,"",W133-V133)</f>
        <v>3</v>
      </c>
      <c r="Y133" s="9">
        <v>8</v>
      </c>
      <c r="Z133">
        <f t="shared" si="125"/>
        <v>0</v>
      </c>
      <c r="AA133">
        <f t="shared" si="126"/>
        <v>0</v>
      </c>
      <c r="AC133">
        <f t="shared" si="92"/>
        <v>9</v>
      </c>
      <c r="AD133">
        <f t="shared" si="93"/>
        <v>0</v>
      </c>
      <c r="AE133">
        <f t="shared" si="94"/>
        <v>1</v>
      </c>
      <c r="AF133">
        <f t="shared" si="95"/>
        <v>1</v>
      </c>
      <c r="AG133">
        <f t="shared" si="96"/>
        <v>1</v>
      </c>
      <c r="AI133" t="str">
        <f t="shared" si="97"/>
        <v>Simple</v>
      </c>
      <c r="AJ133">
        <f t="shared" si="98"/>
        <v>12.231053999999999</v>
      </c>
      <c r="AK133" s="35">
        <f t="shared" si="99"/>
        <v>9.71368549214674</v>
      </c>
      <c r="AL133">
        <f t="shared" si="100"/>
        <v>-1</v>
      </c>
      <c r="AM133">
        <f t="shared" si="101"/>
        <v>0.424</v>
      </c>
      <c r="AN133">
        <f t="shared" si="102"/>
        <v>-0.019999999999999907</v>
      </c>
      <c r="AO133">
        <f t="shared" si="103"/>
        <v>0.82</v>
      </c>
      <c r="AP133" s="12" t="str">
        <f t="shared" si="104"/>
        <v>Win</v>
      </c>
      <c r="AQ133" s="35">
        <f t="shared" si="105"/>
        <v>-0.10562311158145121</v>
      </c>
      <c r="AR133" s="35">
        <f t="shared" si="106"/>
        <v>0.9365127594674281</v>
      </c>
      <c r="AS133">
        <f ca="1" t="shared" si="107"/>
        <v>16</v>
      </c>
      <c r="AT133" s="35">
        <f t="shared" si="108"/>
        <v>10.755821363195619</v>
      </c>
      <c r="AU133" s="35">
        <f t="shared" si="109"/>
        <v>10.755821363195619</v>
      </c>
      <c r="AV133">
        <f ca="1" t="shared" si="110"/>
        <v>97</v>
      </c>
      <c r="AW133" s="35">
        <f t="shared" si="111"/>
        <v>9.81930860372819</v>
      </c>
      <c r="AX133">
        <f t="shared" si="112"/>
        <v>0.509</v>
      </c>
      <c r="AY133">
        <f>IF(BL133="Difficult",1+(MAX(AY$1:AY132)),"")</f>
      </c>
      <c r="AZ133">
        <f>IF(BL133="Simple",1+(MAX(AZ$1:AZ132)),"")</f>
        <v>64</v>
      </c>
      <c r="BA133" s="14">
        <f t="shared" si="113"/>
        <v>0</v>
      </c>
      <c r="BB133" s="14">
        <f t="shared" si="114"/>
        <v>64</v>
      </c>
      <c r="BC133" s="14">
        <v>2</v>
      </c>
      <c r="BD133">
        <f t="shared" si="115"/>
        <v>9.71368549214674</v>
      </c>
      <c r="BE133">
        <f t="shared" si="116"/>
      </c>
      <c r="BF133" s="35">
        <f t="shared" si="117"/>
        <v>9</v>
      </c>
      <c r="BG133" s="37">
        <f t="shared" si="118"/>
      </c>
      <c r="BH133">
        <f t="shared" si="119"/>
        <v>0</v>
      </c>
      <c r="BI133">
        <f t="shared" si="120"/>
        <v>9</v>
      </c>
      <c r="BJ133" s="37">
        <f t="shared" si="121"/>
        <v>9.208211561413481</v>
      </c>
      <c r="BK133" s="37">
        <f t="shared" si="122"/>
        <v>2.346567974824375</v>
      </c>
      <c r="BL133" t="str">
        <f t="shared" si="123"/>
        <v>Simple</v>
      </c>
      <c r="BM133" t="str">
        <f t="shared" si="124"/>
        <v>Det</v>
      </c>
      <c r="BN133">
        <f t="shared" si="127"/>
        <v>-0.1019470970514833</v>
      </c>
      <c r="BO133">
        <f t="shared" si="128"/>
        <v>0.13055986999694705</v>
      </c>
      <c r="BP133">
        <f t="shared" si="129"/>
        <v>-0.10650121593245368</v>
      </c>
      <c r="BQ133">
        <f t="shared" si="130"/>
        <v>1.6379267451201076</v>
      </c>
      <c r="BR133">
        <f t="shared" si="131"/>
        <v>0.3900095755332794</v>
      </c>
    </row>
    <row r="134" spans="2:70" ht="12.75">
      <c r="B134" s="23">
        <v>234</v>
      </c>
      <c r="C134" s="21">
        <v>6</v>
      </c>
      <c r="D134" s="10">
        <v>4</v>
      </c>
      <c r="E134" s="9">
        <v>1</v>
      </c>
      <c r="F134">
        <f t="shared" si="89"/>
        <v>0</v>
      </c>
      <c r="G134" s="9">
        <v>0</v>
      </c>
      <c r="H134">
        <v>1</v>
      </c>
      <c r="I134" s="9">
        <v>8</v>
      </c>
      <c r="J134" s="9">
        <v>5</v>
      </c>
      <c r="K134" s="9">
        <v>1.5</v>
      </c>
      <c r="L134" s="11">
        <f t="shared" si="90"/>
        <v>4.5</v>
      </c>
      <c r="M134" s="9">
        <v>60</v>
      </c>
      <c r="N134" s="9">
        <v>5</v>
      </c>
      <c r="O134" s="9">
        <v>8</v>
      </c>
      <c r="P134" s="9">
        <v>50</v>
      </c>
      <c r="Q134" s="9">
        <v>7</v>
      </c>
      <c r="R134" s="9">
        <v>9</v>
      </c>
      <c r="S134" s="22">
        <f t="shared" si="91"/>
        <v>2</v>
      </c>
      <c r="T134" s="9">
        <v>8</v>
      </c>
      <c r="U134" s="9">
        <v>50</v>
      </c>
      <c r="V134" s="9">
        <v>7</v>
      </c>
      <c r="W134" s="9">
        <v>9</v>
      </c>
      <c r="X134" s="22">
        <f>IF(V134*W134=0,"",W134-V134)</f>
        <v>2</v>
      </c>
      <c r="Y134" s="9">
        <v>7</v>
      </c>
      <c r="Z134">
        <f t="shared" si="125"/>
        <v>0</v>
      </c>
      <c r="AA134">
        <f t="shared" si="126"/>
        <v>0</v>
      </c>
      <c r="AC134">
        <f t="shared" si="92"/>
        <v>8</v>
      </c>
      <c r="AD134">
        <f t="shared" si="93"/>
        <v>0</v>
      </c>
      <c r="AE134">
        <f t="shared" si="94"/>
        <v>1</v>
      </c>
      <c r="AF134">
        <f t="shared" si="95"/>
        <v>1</v>
      </c>
      <c r="AG134">
        <f t="shared" si="96"/>
        <v>1</v>
      </c>
      <c r="AI134" t="str">
        <f t="shared" si="97"/>
        <v>Simple</v>
      </c>
      <c r="AJ134">
        <f t="shared" si="98"/>
        <v>7.281053999999999</v>
      </c>
      <c r="AK134" s="35">
        <f t="shared" si="99"/>
        <v>8.829559137531156</v>
      </c>
      <c r="AL134">
        <f t="shared" si="100"/>
        <v>0</v>
      </c>
      <c r="AM134">
        <f t="shared" si="101"/>
        <v>0.32</v>
      </c>
      <c r="AN134">
        <f t="shared" si="102"/>
        <v>0.18</v>
      </c>
      <c r="AO134">
        <f t="shared" si="103"/>
        <v>0.32</v>
      </c>
      <c r="AP134" s="12" t="str">
        <f t="shared" si="104"/>
        <v>Win</v>
      </c>
      <c r="AQ134" s="35">
        <f t="shared" si="105"/>
        <v>1.829559137531156</v>
      </c>
      <c r="AR134" s="35">
        <f t="shared" si="106"/>
        <v>1.829559137531156</v>
      </c>
      <c r="AS134">
        <f ca="1" t="shared" si="107"/>
        <v>58</v>
      </c>
      <c r="AT134" s="35">
        <f t="shared" si="108"/>
        <v>8.829559137531156</v>
      </c>
      <c r="AU134" s="35">
        <f t="shared" si="109"/>
        <v>8.829559137531156</v>
      </c>
      <c r="AV134">
        <f ca="1" t="shared" si="110"/>
        <v>72</v>
      </c>
      <c r="AW134" s="35">
        <f t="shared" si="111"/>
        <v>7</v>
      </c>
      <c r="AX134">
        <f t="shared" si="112"/>
        <v>0.094</v>
      </c>
      <c r="AY134">
        <f>IF(BL134="Difficult",1+(MAX(AY$1:AY133)),"")</f>
      </c>
      <c r="AZ134">
        <f>IF(BL134="Simple",1+(MAX(AZ$1:AZ133)),"")</f>
        <v>65</v>
      </c>
      <c r="BA134" s="14">
        <f t="shared" si="113"/>
        <v>0</v>
      </c>
      <c r="BB134" s="14">
        <f t="shared" si="114"/>
        <v>65</v>
      </c>
      <c r="BC134" s="14">
        <v>2</v>
      </c>
      <c r="BD134">
        <f t="shared" si="115"/>
        <v>8.829559137531156</v>
      </c>
      <c r="BE134">
        <f t="shared" si="116"/>
      </c>
      <c r="BF134" s="35">
        <f t="shared" si="117"/>
        <v>8</v>
      </c>
      <c r="BG134" s="37">
        <f t="shared" si="118"/>
      </c>
      <c r="BH134">
        <f t="shared" si="119"/>
        <v>0</v>
      </c>
      <c r="BI134">
        <f t="shared" si="120"/>
        <v>8</v>
      </c>
      <c r="BJ134" s="37">
        <f t="shared" si="121"/>
        <v>9.208211561413481</v>
      </c>
      <c r="BK134" s="37">
        <f t="shared" si="122"/>
        <v>2.346567974824375</v>
      </c>
      <c r="BL134" t="str">
        <f t="shared" si="123"/>
        <v>Simple</v>
      </c>
      <c r="BM134" t="str">
        <f t="shared" si="124"/>
        <v>Det</v>
      </c>
      <c r="BN134">
        <f t="shared" si="127"/>
        <v>-0.1019470970514833</v>
      </c>
      <c r="BO134">
        <f t="shared" si="128"/>
        <v>0.5570015506371301</v>
      </c>
      <c r="BP134">
        <f t="shared" si="129"/>
        <v>0.8386970754680739</v>
      </c>
      <c r="BQ134">
        <f t="shared" si="130"/>
        <v>0.06734572751544271</v>
      </c>
      <c r="BR134">
        <f t="shared" si="131"/>
        <v>0.34027431414229087</v>
      </c>
    </row>
    <row r="135" spans="2:70" ht="12.75">
      <c r="B135" s="23">
        <v>235</v>
      </c>
      <c r="C135" s="21">
        <v>7</v>
      </c>
      <c r="D135" s="10">
        <v>7</v>
      </c>
      <c r="E135" s="9">
        <v>0</v>
      </c>
      <c r="F135">
        <f t="shared" si="89"/>
        <v>0</v>
      </c>
      <c r="G135" s="9">
        <v>0</v>
      </c>
      <c r="H135">
        <v>1</v>
      </c>
      <c r="I135" s="9">
        <v>7</v>
      </c>
      <c r="J135" s="9">
        <v>32</v>
      </c>
      <c r="K135" s="9">
        <v>1</v>
      </c>
      <c r="L135" s="11">
        <f t="shared" si="90"/>
        <v>4</v>
      </c>
      <c r="M135" s="9">
        <v>12</v>
      </c>
      <c r="N135" s="9">
        <v>4</v>
      </c>
      <c r="O135" s="9">
        <v>6</v>
      </c>
      <c r="P135" s="9">
        <v>55</v>
      </c>
      <c r="Q135" s="9">
        <v>2</v>
      </c>
      <c r="R135" s="9">
        <v>4</v>
      </c>
      <c r="S135" s="22">
        <f t="shared" si="91"/>
        <v>2</v>
      </c>
      <c r="T135" s="9">
        <v>6</v>
      </c>
      <c r="U135" s="9">
        <v>45</v>
      </c>
      <c r="V135" s="9">
        <v>2</v>
      </c>
      <c r="W135" s="9">
        <v>4</v>
      </c>
      <c r="X135" s="22">
        <f>IF(V135*W135=0,"",W135-V135)</f>
        <v>2</v>
      </c>
      <c r="Y135" s="9">
        <v>6</v>
      </c>
      <c r="Z135">
        <f t="shared" si="125"/>
        <v>0</v>
      </c>
      <c r="AA135">
        <f t="shared" si="126"/>
        <v>0</v>
      </c>
      <c r="AC135">
        <f t="shared" si="92"/>
        <v>6</v>
      </c>
      <c r="AD135">
        <f t="shared" si="93"/>
        <v>0</v>
      </c>
      <c r="AE135">
        <f t="shared" si="94"/>
        <v>0</v>
      </c>
      <c r="AF135">
        <f t="shared" si="95"/>
        <v>0</v>
      </c>
      <c r="AG135">
        <f t="shared" si="96"/>
        <v>0</v>
      </c>
      <c r="AH135" s="9">
        <v>7</v>
      </c>
      <c r="AI135" t="str">
        <f t="shared" si="97"/>
        <v>Simple</v>
      </c>
      <c r="AJ135">
        <f t="shared" si="98"/>
        <v>19.718946000000003</v>
      </c>
      <c r="AK135" s="35">
        <f t="shared" si="99"/>
        <v>7.538402796735668</v>
      </c>
      <c r="AL135">
        <f t="shared" si="100"/>
        <v>-4</v>
      </c>
      <c r="AM135">
        <f t="shared" si="101"/>
        <v>0.141</v>
      </c>
      <c r="AN135">
        <f t="shared" si="102"/>
        <v>-0.242</v>
      </c>
      <c r="AO135">
        <f t="shared" si="103"/>
        <v>0.792</v>
      </c>
      <c r="AP135" s="12" t="str">
        <f t="shared" si="104"/>
        <v>Win</v>
      </c>
      <c r="AQ135" s="35">
        <f t="shared" si="105"/>
        <v>-2.190498426623166</v>
      </c>
      <c r="AR135" s="35">
        <f t="shared" si="106"/>
        <v>1</v>
      </c>
      <c r="AS135">
        <f ca="1" t="shared" si="107"/>
        <v>74</v>
      </c>
      <c r="AT135" s="35">
        <f t="shared" si="108"/>
        <v>10.728901223358834</v>
      </c>
      <c r="AU135" s="35">
        <f t="shared" si="109"/>
        <v>10.728901223358834</v>
      </c>
      <c r="AV135">
        <f ca="1" t="shared" si="110"/>
        <v>75</v>
      </c>
      <c r="AW135" s="35">
        <f t="shared" si="111"/>
        <v>9.728901223358834</v>
      </c>
      <c r="AX135">
        <f t="shared" si="112"/>
        <v>0.462</v>
      </c>
      <c r="AY135">
        <f>IF(BL135="Difficult",1+(MAX(AY$1:AY134)),"")</f>
      </c>
      <c r="AZ135">
        <f>IF(BL135="Simple",1+(MAX(AZ$1:AZ134)),"")</f>
        <v>66</v>
      </c>
      <c r="BA135" s="14">
        <f t="shared" si="113"/>
        <v>0</v>
      </c>
      <c r="BB135" s="14">
        <f t="shared" si="114"/>
        <v>66</v>
      </c>
      <c r="BC135" s="14">
        <v>2</v>
      </c>
      <c r="BD135">
        <f t="shared" si="115"/>
        <v>7.538402796735668</v>
      </c>
      <c r="BE135">
        <f t="shared" si="116"/>
      </c>
      <c r="BF135" s="35">
        <f t="shared" si="117"/>
        <v>7</v>
      </c>
      <c r="BG135" s="37">
        <f t="shared" si="118"/>
      </c>
      <c r="BH135">
        <f t="shared" si="119"/>
        <v>0</v>
      </c>
      <c r="BI135">
        <f t="shared" si="120"/>
        <v>6</v>
      </c>
      <c r="BJ135" s="37">
        <f t="shared" si="121"/>
        <v>9.208211561413481</v>
      </c>
      <c r="BK135" s="37">
        <f t="shared" si="122"/>
        <v>2.346567974824375</v>
      </c>
      <c r="BL135" t="str">
        <f t="shared" si="123"/>
        <v>Simple</v>
      </c>
      <c r="BM135" t="str">
        <f t="shared" si="124"/>
        <v>Indet</v>
      </c>
      <c r="BN135">
        <f t="shared" si="127"/>
        <v>-0.5566506979063689</v>
      </c>
      <c r="BO135">
        <f t="shared" si="128"/>
        <v>-1.4899185164357485</v>
      </c>
      <c r="BP135">
        <f t="shared" si="129"/>
        <v>-0.10650121593245368</v>
      </c>
      <c r="BQ135">
        <f t="shared" si="130"/>
        <v>0.32910923044955354</v>
      </c>
      <c r="BR135">
        <f t="shared" si="131"/>
        <v>-0.4559902999562544</v>
      </c>
    </row>
    <row r="136" spans="2:70" ht="12.75">
      <c r="B136" s="23">
        <v>236</v>
      </c>
      <c r="C136" s="21">
        <v>8</v>
      </c>
      <c r="D136" s="10">
        <v>8</v>
      </c>
      <c r="E136" s="9">
        <v>2</v>
      </c>
      <c r="F136">
        <f t="shared" si="89"/>
        <v>1</v>
      </c>
      <c r="G136" s="9">
        <v>1</v>
      </c>
      <c r="H136">
        <v>4</v>
      </c>
      <c r="I136" s="9">
        <v>1</v>
      </c>
      <c r="J136" s="9">
        <v>24</v>
      </c>
      <c r="K136" s="9">
        <v>2</v>
      </c>
      <c r="L136" s="11">
        <f t="shared" si="90"/>
        <v>5</v>
      </c>
      <c r="M136" s="9">
        <v>60</v>
      </c>
      <c r="N136" s="9">
        <v>4</v>
      </c>
      <c r="O136" s="9">
        <v>2</v>
      </c>
      <c r="P136" s="9">
        <v>25</v>
      </c>
      <c r="Q136" s="9">
        <v>1</v>
      </c>
      <c r="R136" s="9">
        <v>3</v>
      </c>
      <c r="S136" s="22">
        <f t="shared" si="91"/>
        <v>2</v>
      </c>
      <c r="T136" s="9">
        <v>2</v>
      </c>
      <c r="U136" s="9">
        <v>25</v>
      </c>
      <c r="V136" s="9">
        <v>0</v>
      </c>
      <c r="W136" s="9">
        <v>3</v>
      </c>
      <c r="X136" s="22">
        <f>W136-V136</f>
        <v>3</v>
      </c>
      <c r="Y136" s="9">
        <v>2</v>
      </c>
      <c r="Z136">
        <f t="shared" si="125"/>
        <v>1</v>
      </c>
      <c r="AA136">
        <f t="shared" si="126"/>
        <v>-1</v>
      </c>
      <c r="AC136">
        <f t="shared" si="92"/>
        <v>2</v>
      </c>
      <c r="AD136">
        <f t="shared" si="93"/>
        <v>0</v>
      </c>
      <c r="AE136">
        <f t="shared" si="94"/>
        <v>0</v>
      </c>
      <c r="AF136">
        <f t="shared" si="95"/>
        <v>0</v>
      </c>
      <c r="AG136">
        <f t="shared" si="96"/>
        <v>0</v>
      </c>
      <c r="AI136" t="str">
        <f t="shared" si="97"/>
        <v>Simple</v>
      </c>
      <c r="AJ136">
        <f t="shared" si="98"/>
        <v>11.718946</v>
      </c>
      <c r="AK136" s="35">
        <f t="shared" si="99"/>
        <v>1.7256733347306836</v>
      </c>
      <c r="AL136">
        <f t="shared" si="100"/>
        <v>1</v>
      </c>
      <c r="AM136">
        <f t="shared" si="101"/>
        <v>0.299</v>
      </c>
      <c r="AN136">
        <f t="shared" si="102"/>
        <v>-0.04899999999999999</v>
      </c>
      <c r="AO136">
        <f t="shared" si="103"/>
        <v>0.299</v>
      </c>
      <c r="AP136" s="12" t="str">
        <f t="shared" si="104"/>
        <v>Win</v>
      </c>
      <c r="AQ136" s="35">
        <f t="shared" si="105"/>
        <v>0.9063647310024924</v>
      </c>
      <c r="AR136" s="35">
        <f t="shared" si="106"/>
        <v>0.9063647310024924</v>
      </c>
      <c r="AS136">
        <f ca="1" t="shared" si="107"/>
        <v>69</v>
      </c>
      <c r="AT136" s="35">
        <f t="shared" si="108"/>
        <v>1.7256733347306836</v>
      </c>
      <c r="AU136" s="35">
        <f t="shared" si="109"/>
        <v>1.7256733347306836</v>
      </c>
      <c r="AV136">
        <f ca="1" t="shared" si="110"/>
        <v>94</v>
      </c>
      <c r="AW136" s="35">
        <f t="shared" si="111"/>
        <v>0.8193086037281913</v>
      </c>
      <c r="AX136">
        <f t="shared" si="112"/>
        <v>0.121</v>
      </c>
      <c r="AY136">
        <f>IF(BL136="Difficult",1+(MAX(AY$1:AY135)),"")</f>
        <v>69</v>
      </c>
      <c r="AZ136">
        <f>IF(BL136="Simple",1+(MAX(AZ$1:AZ135)),"")</f>
      </c>
      <c r="BA136" s="14">
        <f t="shared" si="113"/>
        <v>1</v>
      </c>
      <c r="BB136" s="14">
        <f t="shared" si="114"/>
        <v>69</v>
      </c>
      <c r="BC136" s="14">
        <v>2</v>
      </c>
      <c r="BD136">
        <f t="shared" si="115"/>
      </c>
      <c r="BE136">
        <f t="shared" si="116"/>
        <v>1.7256733347306836</v>
      </c>
      <c r="BF136" s="35">
        <f t="shared" si="117"/>
      </c>
      <c r="BG136" s="37">
        <f t="shared" si="118"/>
        <v>1</v>
      </c>
      <c r="BH136">
        <f t="shared" si="119"/>
        <v>0</v>
      </c>
      <c r="BI136">
        <f t="shared" si="120"/>
        <v>2</v>
      </c>
      <c r="BJ136" s="37">
        <f t="shared" si="121"/>
        <v>9.208211561413481</v>
      </c>
      <c r="BK136" s="37">
        <f t="shared" si="122"/>
        <v>2.346567974824375</v>
      </c>
      <c r="BL136" t="str">
        <f t="shared" si="123"/>
        <v>Difficult</v>
      </c>
      <c r="BM136" t="str">
        <f t="shared" si="124"/>
        <v>Self</v>
      </c>
      <c r="BN136">
        <f t="shared" si="127"/>
        <v>0.35275650380340234</v>
      </c>
      <c r="BO136">
        <f t="shared" si="128"/>
        <v>0.5570015506371301</v>
      </c>
      <c r="BP136">
        <f t="shared" si="129"/>
        <v>-0.10650121593245368</v>
      </c>
      <c r="BQ136">
        <f t="shared" si="130"/>
        <v>-1.2414717871551113</v>
      </c>
      <c r="BR136">
        <f t="shared" si="131"/>
        <v>-0.10955373716175815</v>
      </c>
    </row>
    <row r="137" spans="2:70" ht="12.75">
      <c r="B137" s="23">
        <v>237</v>
      </c>
      <c r="C137" s="21">
        <v>9</v>
      </c>
      <c r="D137" s="10">
        <v>9</v>
      </c>
      <c r="E137" s="9">
        <v>1</v>
      </c>
      <c r="F137">
        <f t="shared" si="89"/>
        <v>0</v>
      </c>
      <c r="G137" s="9">
        <v>1</v>
      </c>
      <c r="H137">
        <v>3</v>
      </c>
      <c r="I137" s="9">
        <v>0</v>
      </c>
      <c r="J137" s="9">
        <v>0.5</v>
      </c>
      <c r="K137" s="9">
        <v>0</v>
      </c>
      <c r="L137" s="11">
        <f t="shared" si="90"/>
        <v>3</v>
      </c>
      <c r="M137" s="9">
        <v>0</v>
      </c>
      <c r="N137" s="32"/>
      <c r="O137" s="9">
        <v>0</v>
      </c>
      <c r="P137" s="9">
        <v>90</v>
      </c>
      <c r="Q137" s="9">
        <v>0</v>
      </c>
      <c r="R137" s="9">
        <v>3</v>
      </c>
      <c r="S137" s="22">
        <f>R137-Q137</f>
        <v>3</v>
      </c>
      <c r="T137" s="9">
        <v>0</v>
      </c>
      <c r="U137" s="9">
        <v>0</v>
      </c>
      <c r="V137" s="9">
        <v>0</v>
      </c>
      <c r="W137" s="9">
        <v>3</v>
      </c>
      <c r="X137" s="22">
        <f>W137-V137</f>
        <v>3</v>
      </c>
      <c r="Y137" s="9">
        <v>1</v>
      </c>
      <c r="Z137">
        <f t="shared" si="125"/>
        <v>0</v>
      </c>
      <c r="AA137">
        <f t="shared" si="126"/>
        <v>0</v>
      </c>
      <c r="AC137">
        <f t="shared" si="92"/>
      </c>
      <c r="AD137">
        <f t="shared" si="93"/>
      </c>
      <c r="AE137">
        <f t="shared" si="94"/>
      </c>
      <c r="AF137">
        <f t="shared" si="95"/>
      </c>
      <c r="AG137">
        <f t="shared" si="96"/>
      </c>
      <c r="AI137" t="str">
        <f t="shared" si="97"/>
        <v>Simple</v>
      </c>
      <c r="AJ137">
        <f t="shared" si="98"/>
        <v>11.781054</v>
      </c>
      <c r="AK137" s="35">
        <f t="shared" si="99"/>
        <v>0.7242194599089594</v>
      </c>
      <c r="AL137">
        <f t="shared" si="100"/>
        <v>-2</v>
      </c>
      <c r="AM137">
        <f t="shared" si="101"/>
        <v>0.056</v>
      </c>
      <c r="AN137">
        <f t="shared" si="102"/>
        <v>0.21799999999999997</v>
      </c>
      <c r="AO137">
        <f t="shared" si="103"/>
        <v>0.682</v>
      </c>
      <c r="AP137" s="12" t="str">
        <f t="shared" si="104"/>
        <v>Win</v>
      </c>
      <c r="AQ137" s="35">
        <f t="shared" si="105"/>
        <v>-0.8610009713254628</v>
      </c>
      <c r="AR137" s="35">
        <f t="shared" si="106"/>
        <v>1.314565158044864</v>
      </c>
      <c r="AS137">
        <f ca="1" t="shared" si="107"/>
        <v>24</v>
      </c>
      <c r="AT137" s="35">
        <f t="shared" si="108"/>
        <v>2.8997855892792863</v>
      </c>
      <c r="AU137" s="35">
        <f t="shared" si="109"/>
        <v>2.8997855892792863</v>
      </c>
      <c r="AV137">
        <f ca="1" t="shared" si="110"/>
        <v>13</v>
      </c>
      <c r="AW137" s="35">
        <f t="shared" si="111"/>
        <v>1.5852204312344222</v>
      </c>
      <c r="AX137">
        <f t="shared" si="112"/>
        <v>0.242</v>
      </c>
      <c r="AY137">
        <f>IF(BL137="Difficult",1+(MAX(AY$1:AY136)),"")</f>
        <v>70</v>
      </c>
      <c r="AZ137">
        <f>IF(BL137="Simple",1+(MAX(AZ$1:AZ136)),"")</f>
      </c>
      <c r="BA137" s="14">
        <f t="shared" si="113"/>
        <v>1</v>
      </c>
      <c r="BB137" s="14">
        <f t="shared" si="114"/>
        <v>70</v>
      </c>
      <c r="BC137" s="14">
        <v>2</v>
      </c>
      <c r="BD137">
        <f t="shared" si="115"/>
      </c>
      <c r="BE137">
        <f t="shared" si="116"/>
        <v>0.7242194599089594</v>
      </c>
      <c r="BF137" s="35">
        <f t="shared" si="117"/>
      </c>
      <c r="BG137" s="37">
        <f t="shared" si="118"/>
        <v>0</v>
      </c>
      <c r="BH137">
        <f t="shared" si="119"/>
        <v>0</v>
      </c>
      <c r="BI137">
        <f t="shared" si="120"/>
        <v>0</v>
      </c>
      <c r="BJ137" s="37">
        <f t="shared" si="121"/>
        <v>9.208211561413481</v>
      </c>
      <c r="BK137" s="37">
        <f t="shared" si="122"/>
        <v>2.346567974824375</v>
      </c>
      <c r="BL137" t="str">
        <f t="shared" si="123"/>
        <v>Difficult</v>
      </c>
      <c r="BM137" t="str">
        <f t="shared" si="124"/>
        <v>Det</v>
      </c>
      <c r="BN137">
        <f t="shared" si="127"/>
        <v>-1.4660578996161402</v>
      </c>
      <c r="BO137">
        <f t="shared" si="128"/>
        <v>-2.0016485332039684</v>
      </c>
      <c r="BP137">
        <f t="shared" si="129"/>
      </c>
      <c r="BQ137">
        <f t="shared" si="130"/>
        <v>2.161453750988329</v>
      </c>
      <c r="BR137">
        <f t="shared" si="131"/>
        <v>-0.43541756061059306</v>
      </c>
    </row>
    <row r="138" spans="2:70" ht="12.75">
      <c r="B138" s="23">
        <v>238</v>
      </c>
      <c r="C138" s="21">
        <v>10</v>
      </c>
      <c r="D138" s="10">
        <v>8</v>
      </c>
      <c r="E138" s="9">
        <v>1</v>
      </c>
      <c r="F138">
        <f t="shared" si="89"/>
        <v>0</v>
      </c>
      <c r="G138" s="9">
        <v>1</v>
      </c>
      <c r="H138">
        <v>3</v>
      </c>
      <c r="I138" s="9">
        <v>1</v>
      </c>
      <c r="J138" s="9">
        <v>2</v>
      </c>
      <c r="K138" s="9">
        <v>3</v>
      </c>
      <c r="L138" s="11">
        <f t="shared" si="90"/>
        <v>0</v>
      </c>
      <c r="M138" s="9">
        <v>50</v>
      </c>
      <c r="N138" s="26">
        <v>4</v>
      </c>
      <c r="O138" s="9">
        <v>5</v>
      </c>
      <c r="P138" s="9">
        <v>50</v>
      </c>
      <c r="Q138" s="9">
        <v>2</v>
      </c>
      <c r="R138" s="9">
        <v>9</v>
      </c>
      <c r="S138" s="22">
        <f t="shared" si="91"/>
        <v>7</v>
      </c>
      <c r="T138" s="9">
        <v>6</v>
      </c>
      <c r="U138" s="9">
        <v>50</v>
      </c>
      <c r="V138" s="9">
        <v>2</v>
      </c>
      <c r="W138" s="9">
        <v>9</v>
      </c>
      <c r="X138" s="22">
        <f>IF(V138*W138=0,"",W138-V138)</f>
        <v>7</v>
      </c>
      <c r="Y138" s="9">
        <v>5</v>
      </c>
      <c r="Z138">
        <f t="shared" si="125"/>
        <v>0</v>
      </c>
      <c r="AA138">
        <f t="shared" si="126"/>
        <v>0</v>
      </c>
      <c r="AC138">
        <f t="shared" si="92"/>
        <v>5.5</v>
      </c>
      <c r="AD138">
        <f t="shared" si="93"/>
        <v>-1</v>
      </c>
      <c r="AE138">
        <f t="shared" si="94"/>
        <v>0</v>
      </c>
      <c r="AF138">
        <f t="shared" si="95"/>
        <v>1</v>
      </c>
      <c r="AG138">
        <f t="shared" si="96"/>
        <v>-1</v>
      </c>
      <c r="AI138" t="str">
        <f t="shared" si="97"/>
        <v>Simple</v>
      </c>
      <c r="AJ138">
        <f t="shared" si="98"/>
        <v>10.281054</v>
      </c>
      <c r="AK138" s="35">
        <f t="shared" si="99"/>
        <v>1.7593326857830247</v>
      </c>
      <c r="AL138">
        <f t="shared" si="100"/>
        <v>4</v>
      </c>
      <c r="AM138">
        <f t="shared" si="101"/>
        <v>0.317</v>
      </c>
      <c r="AN138">
        <f t="shared" si="102"/>
        <v>0.323</v>
      </c>
      <c r="AO138">
        <f t="shared" si="103"/>
        <v>0.177</v>
      </c>
      <c r="AP138" s="12" t="str">
        <f t="shared" si="104"/>
        <v>Lose</v>
      </c>
      <c r="AQ138" s="35">
        <f t="shared" si="105"/>
        <v>-0.2640761314663522</v>
      </c>
      <c r="AR138" s="35">
        <f t="shared" si="106"/>
        <v>-1.023408817249377</v>
      </c>
      <c r="AS138">
        <f ca="1" t="shared" si="107"/>
        <v>53</v>
      </c>
      <c r="AT138" s="35">
        <f t="shared" si="108"/>
        <v>1</v>
      </c>
      <c r="AU138" s="35">
        <f t="shared" si="109"/>
        <v>1</v>
      </c>
      <c r="AV138">
        <f ca="1" t="shared" si="110"/>
        <v>65</v>
      </c>
      <c r="AW138" s="35">
        <f t="shared" si="111"/>
        <v>2.023408817249377</v>
      </c>
      <c r="AX138">
        <f t="shared" si="112"/>
        <v>0.542</v>
      </c>
      <c r="AY138">
        <f>IF(BL138="Difficult",1+(MAX(AY$1:AY137)),"")</f>
        <v>71</v>
      </c>
      <c r="AZ138">
        <f>IF(BL138="Simple",1+(MAX(AZ$1:AZ137)),"")</f>
      </c>
      <c r="BA138" s="14">
        <f t="shared" si="113"/>
        <v>1</v>
      </c>
      <c r="BB138" s="14">
        <f t="shared" si="114"/>
        <v>71</v>
      </c>
      <c r="BC138" s="14">
        <v>2</v>
      </c>
      <c r="BD138">
        <f t="shared" si="115"/>
      </c>
      <c r="BE138">
        <f t="shared" si="116"/>
        <v>1.7593326857830247</v>
      </c>
      <c r="BF138" s="35">
        <f t="shared" si="117"/>
      </c>
      <c r="BG138" s="37">
        <f t="shared" si="118"/>
        <v>1</v>
      </c>
      <c r="BH138">
        <f t="shared" si="119"/>
        <v>-1</v>
      </c>
      <c r="BI138">
        <f t="shared" si="120"/>
        <v>5.5</v>
      </c>
      <c r="BJ138" s="37">
        <f t="shared" si="121"/>
        <v>9.208211561413481</v>
      </c>
      <c r="BK138" s="37">
        <f t="shared" si="122"/>
        <v>2.346567974824375</v>
      </c>
      <c r="BL138" t="str">
        <f t="shared" si="123"/>
        <v>Difficult</v>
      </c>
      <c r="BM138" t="str">
        <f t="shared" si="124"/>
        <v>Det</v>
      </c>
      <c r="BN138">
        <f t="shared" si="127"/>
        <v>1.2621637055131736</v>
      </c>
      <c r="BO138">
        <f t="shared" si="128"/>
        <v>0.13055986999694705</v>
      </c>
      <c r="BP138">
        <f t="shared" si="129"/>
        <v>-0.10650121593245368</v>
      </c>
      <c r="BQ138">
        <f t="shared" si="130"/>
        <v>0.06734572751544271</v>
      </c>
      <c r="BR138">
        <f t="shared" si="131"/>
        <v>0.33839202177327743</v>
      </c>
    </row>
    <row r="139" spans="2:70" ht="12.75">
      <c r="B139" s="23">
        <v>239</v>
      </c>
      <c r="C139" s="21">
        <v>11</v>
      </c>
      <c r="D139" s="10">
        <v>39</v>
      </c>
      <c r="E139" s="9">
        <v>0</v>
      </c>
      <c r="F139">
        <f t="shared" si="89"/>
        <v>0</v>
      </c>
      <c r="G139" s="9">
        <v>1</v>
      </c>
      <c r="H139">
        <v>3</v>
      </c>
      <c r="I139" s="9">
        <v>1</v>
      </c>
      <c r="J139" s="9">
        <v>6</v>
      </c>
      <c r="K139" s="9">
        <v>0.5</v>
      </c>
      <c r="L139" s="11">
        <f t="shared" si="90"/>
        <v>3.5</v>
      </c>
      <c r="M139" s="9">
        <v>25</v>
      </c>
      <c r="N139" s="9">
        <v>3</v>
      </c>
      <c r="O139" s="9">
        <v>4</v>
      </c>
      <c r="P139" s="9">
        <v>50</v>
      </c>
      <c r="Q139" s="9">
        <v>2</v>
      </c>
      <c r="R139" s="9">
        <v>6</v>
      </c>
      <c r="S139" s="22">
        <f t="shared" si="91"/>
        <v>4</v>
      </c>
      <c r="T139" s="9">
        <v>4</v>
      </c>
      <c r="U139" s="9">
        <v>50</v>
      </c>
      <c r="V139" s="9">
        <v>2</v>
      </c>
      <c r="W139" s="9">
        <v>6</v>
      </c>
      <c r="X139" s="22">
        <f>IF(V139*W139=0,"",W139-V139)</f>
        <v>4</v>
      </c>
      <c r="Y139" s="9">
        <v>4</v>
      </c>
      <c r="Z139">
        <f t="shared" si="125"/>
        <v>0</v>
      </c>
      <c r="AA139">
        <f t="shared" si="126"/>
        <v>0</v>
      </c>
      <c r="AC139">
        <f t="shared" si="92"/>
        <v>4</v>
      </c>
      <c r="AD139">
        <f t="shared" si="93"/>
        <v>0</v>
      </c>
      <c r="AE139">
        <f t="shared" si="94"/>
        <v>0</v>
      </c>
      <c r="AF139">
        <f t="shared" si="95"/>
        <v>0</v>
      </c>
      <c r="AG139">
        <f t="shared" si="96"/>
        <v>0</v>
      </c>
      <c r="AH139" s="9">
        <v>39</v>
      </c>
      <c r="AI139" t="str">
        <f t="shared" si="97"/>
        <v>Simple</v>
      </c>
      <c r="AJ139">
        <f t="shared" si="98"/>
        <v>6.281053999999999</v>
      </c>
      <c r="AK139" s="35">
        <f t="shared" si="99"/>
        <v>1.8529679547805324</v>
      </c>
      <c r="AL139">
        <f t="shared" si="100"/>
        <v>3</v>
      </c>
      <c r="AM139">
        <f t="shared" si="101"/>
        <v>0.401</v>
      </c>
      <c r="AN139">
        <f t="shared" si="102"/>
        <v>0.08000000000000002</v>
      </c>
      <c r="AO139">
        <f t="shared" si="103"/>
        <v>0.42</v>
      </c>
      <c r="AP139" s="12" t="str">
        <f t="shared" si="104"/>
        <v>Win</v>
      </c>
      <c r="AQ139" s="35">
        <f t="shared" si="105"/>
        <v>0.12874849487157292</v>
      </c>
      <c r="AR139" s="35">
        <f t="shared" si="106"/>
        <v>0.2223837638690802</v>
      </c>
      <c r="AS139">
        <f ca="1" t="shared" si="107"/>
        <v>106</v>
      </c>
      <c r="AT139" s="35">
        <f t="shared" si="108"/>
        <v>1.9466032237780397</v>
      </c>
      <c r="AU139" s="35">
        <f t="shared" si="109"/>
        <v>1.9466032237780397</v>
      </c>
      <c r="AV139">
        <f ca="1" t="shared" si="110"/>
        <v>54</v>
      </c>
      <c r="AW139" s="35">
        <f t="shared" si="111"/>
        <v>1.7242194599089595</v>
      </c>
      <c r="AX139">
        <f t="shared" si="112"/>
        <v>0.28</v>
      </c>
      <c r="AY139">
        <f>IF(BL139="Difficult",1+(MAX(AY$1:AY138)),"")</f>
        <v>72</v>
      </c>
      <c r="AZ139">
        <f>IF(BL139="Simple",1+(MAX(AZ$1:AZ138)),"")</f>
      </c>
      <c r="BA139" s="14">
        <f t="shared" si="113"/>
        <v>1</v>
      </c>
      <c r="BB139" s="14">
        <f t="shared" si="114"/>
        <v>72</v>
      </c>
      <c r="BC139" s="14">
        <v>2</v>
      </c>
      <c r="BD139">
        <f t="shared" si="115"/>
      </c>
      <c r="BE139">
        <f t="shared" si="116"/>
        <v>1.8529679547805324</v>
      </c>
      <c r="BF139" s="35">
        <f t="shared" si="117"/>
      </c>
      <c r="BG139" s="37">
        <f t="shared" si="118"/>
        <v>1</v>
      </c>
      <c r="BH139">
        <f t="shared" si="119"/>
        <v>0</v>
      </c>
      <c r="BI139">
        <f t="shared" si="120"/>
        <v>4</v>
      </c>
      <c r="BJ139" s="37">
        <f t="shared" si="121"/>
        <v>9.208211561413481</v>
      </c>
      <c r="BK139" s="37">
        <f t="shared" si="122"/>
        <v>2.346567974824375</v>
      </c>
      <c r="BL139" t="str">
        <f t="shared" si="123"/>
        <v>Difficult</v>
      </c>
      <c r="BM139" t="str">
        <f t="shared" si="124"/>
        <v>Indet</v>
      </c>
      <c r="BN139">
        <f t="shared" si="127"/>
        <v>-1.0113542987612545</v>
      </c>
      <c r="BO139">
        <f t="shared" si="128"/>
        <v>-0.9355443316035106</v>
      </c>
      <c r="BP139">
        <f t="shared" si="129"/>
        <v>-1.0516995073329813</v>
      </c>
      <c r="BQ139">
        <f t="shared" si="130"/>
        <v>0.06734572751544271</v>
      </c>
      <c r="BR139">
        <f t="shared" si="131"/>
        <v>-0.732813102545576</v>
      </c>
    </row>
    <row r="140" spans="2:70" ht="12.75">
      <c r="B140" s="23">
        <v>240</v>
      </c>
      <c r="C140" s="21">
        <v>12</v>
      </c>
      <c r="D140" s="10">
        <v>16</v>
      </c>
      <c r="E140" s="9">
        <v>1</v>
      </c>
      <c r="F140">
        <f t="shared" si="89"/>
        <v>0</v>
      </c>
      <c r="G140" s="9">
        <v>0</v>
      </c>
      <c r="H140">
        <v>1</v>
      </c>
      <c r="I140" s="9">
        <v>10</v>
      </c>
      <c r="J140" s="32"/>
      <c r="K140" s="9">
        <v>3</v>
      </c>
      <c r="L140" s="11">
        <f t="shared" si="90"/>
        <v>0</v>
      </c>
      <c r="M140" s="9">
        <v>100</v>
      </c>
      <c r="N140" s="9">
        <v>5</v>
      </c>
      <c r="O140" s="9">
        <v>8</v>
      </c>
      <c r="P140" s="9">
        <v>60</v>
      </c>
      <c r="Q140" s="30"/>
      <c r="R140" s="17">
        <v>8</v>
      </c>
      <c r="S140" s="22">
        <f>R140-Q140</f>
        <v>8</v>
      </c>
      <c r="T140" s="9">
        <v>7</v>
      </c>
      <c r="U140" s="9">
        <v>60</v>
      </c>
      <c r="V140" s="30"/>
      <c r="W140" s="17">
        <v>8</v>
      </c>
      <c r="X140" s="22">
        <f>W140-V140</f>
        <v>8</v>
      </c>
      <c r="Y140" s="9">
        <v>6.5</v>
      </c>
      <c r="Z140">
        <f t="shared" si="125"/>
        <v>0</v>
      </c>
      <c r="AA140">
        <f t="shared" si="126"/>
        <v>0</v>
      </c>
      <c r="AC140">
        <f t="shared" si="92"/>
        <v>7.5</v>
      </c>
      <c r="AD140">
        <f t="shared" si="93"/>
        <v>1</v>
      </c>
      <c r="AE140">
        <f t="shared" si="94"/>
        <v>1.5</v>
      </c>
      <c r="AF140">
        <f t="shared" si="95"/>
        <v>0.5</v>
      </c>
      <c r="AG140">
        <f t="shared" si="96"/>
        <v>0.5</v>
      </c>
      <c r="AI140" t="str">
        <f t="shared" si="97"/>
        <v>Simple</v>
      </c>
      <c r="AJ140">
        <f t="shared" si="98"/>
        <v>12.281054</v>
      </c>
      <c r="AK140" s="35">
        <f t="shared" si="99"/>
        <v>10</v>
      </c>
      <c r="AL140">
        <f t="shared" si="100"/>
        <v>-1</v>
      </c>
      <c r="AM140">
        <f t="shared" si="101"/>
        <v>0.707</v>
      </c>
      <c r="AN140">
        <f t="shared" si="102"/>
        <v>0.15699999999999997</v>
      </c>
      <c r="AO140">
        <f t="shared" si="103"/>
        <v>0.443</v>
      </c>
      <c r="AP140" s="12" t="str">
        <f t="shared" si="104"/>
        <v>Lose</v>
      </c>
      <c r="AQ140" s="35">
        <f t="shared" si="105"/>
        <v>-0.9363526899750756</v>
      </c>
      <c r="AR140" s="35">
        <f t="shared" si="106"/>
        <v>-1.221496756965868</v>
      </c>
      <c r="AS140">
        <f ca="1" t="shared" si="107"/>
        <v>83</v>
      </c>
      <c r="AT140" s="35">
        <f t="shared" si="108"/>
        <v>9.714855933009208</v>
      </c>
      <c r="AU140" s="35">
        <f t="shared" si="109"/>
        <v>9.714855933009208</v>
      </c>
      <c r="AV140">
        <f ca="1" t="shared" si="110"/>
        <v>62</v>
      </c>
      <c r="AW140" s="35">
        <f t="shared" si="111"/>
        <v>10.936352689975076</v>
      </c>
      <c r="AX140">
        <f t="shared" si="112"/>
        <v>0.924</v>
      </c>
      <c r="AY140">
        <f>IF(BL140="Difficult",1+(MAX(AY$1:AY139)),"")</f>
      </c>
      <c r="AZ140">
        <f>IF(BL140="Simple",1+(MAX(AZ$1:AZ139)),"")</f>
        <v>67</v>
      </c>
      <c r="BA140" s="14">
        <f t="shared" si="113"/>
        <v>0</v>
      </c>
      <c r="BB140" s="14">
        <f t="shared" si="114"/>
        <v>67</v>
      </c>
      <c r="BC140" s="14">
        <v>2</v>
      </c>
      <c r="BD140">
        <f t="shared" si="115"/>
        <v>10</v>
      </c>
      <c r="BE140">
        <f t="shared" si="116"/>
      </c>
      <c r="BF140" s="35">
        <f t="shared" si="117"/>
        <v>10</v>
      </c>
      <c r="BG140" s="37">
        <f t="shared" si="118"/>
      </c>
      <c r="BH140">
        <f t="shared" si="119"/>
        <v>1</v>
      </c>
      <c r="BI140">
        <f t="shared" si="120"/>
        <v>7.5</v>
      </c>
      <c r="BJ140" s="37">
        <f t="shared" si="121"/>
        <v>9.208211561413481</v>
      </c>
      <c r="BK140" s="37">
        <f t="shared" si="122"/>
        <v>2.346567974824375</v>
      </c>
      <c r="BL140" t="str">
        <f t="shared" si="123"/>
        <v>Simple</v>
      </c>
      <c r="BM140" t="str">
        <f t="shared" si="124"/>
        <v>Det</v>
      </c>
      <c r="BN140">
        <f t="shared" si="127"/>
        <v>1.2621637055131736</v>
      </c>
      <c r="BO140">
        <f t="shared" si="128"/>
        <v>2.2627682731978624</v>
      </c>
      <c r="BP140">
        <f t="shared" si="129"/>
        <v>0.8386970754680739</v>
      </c>
      <c r="BQ140">
        <f t="shared" si="130"/>
        <v>0.5908727333836643</v>
      </c>
      <c r="BR140">
        <f t="shared" si="131"/>
        <v>1.2386254468906936</v>
      </c>
    </row>
    <row r="141" spans="2:70" ht="12.75">
      <c r="B141" s="23">
        <v>241</v>
      </c>
      <c r="C141" s="21">
        <v>13</v>
      </c>
      <c r="D141" s="10">
        <v>23</v>
      </c>
      <c r="E141" s="9">
        <v>1</v>
      </c>
      <c r="F141">
        <f t="shared" si="89"/>
        <v>0</v>
      </c>
      <c r="G141" s="9">
        <v>1</v>
      </c>
      <c r="H141">
        <v>3</v>
      </c>
      <c r="I141" s="9">
        <v>3</v>
      </c>
      <c r="J141" s="26">
        <v>10</v>
      </c>
      <c r="K141" s="9">
        <v>1</v>
      </c>
      <c r="L141" s="11">
        <f t="shared" si="90"/>
        <v>2</v>
      </c>
      <c r="M141" s="9">
        <v>50</v>
      </c>
      <c r="N141" s="9">
        <v>4</v>
      </c>
      <c r="O141" s="9">
        <v>3</v>
      </c>
      <c r="P141" s="9">
        <v>50</v>
      </c>
      <c r="Q141" s="9">
        <v>1</v>
      </c>
      <c r="R141" s="9">
        <v>6</v>
      </c>
      <c r="S141" s="22">
        <f t="shared" si="91"/>
        <v>5</v>
      </c>
      <c r="T141" s="9">
        <v>4</v>
      </c>
      <c r="U141" s="9">
        <v>40</v>
      </c>
      <c r="V141" s="9">
        <v>2</v>
      </c>
      <c r="W141" s="9">
        <v>5</v>
      </c>
      <c r="X141" s="22">
        <f aca="true" t="shared" si="132" ref="X141:X153">IF(V141*W141=0,"",W141-V141)</f>
        <v>3</v>
      </c>
      <c r="Y141" s="9">
        <v>3</v>
      </c>
      <c r="Z141">
        <f t="shared" si="125"/>
        <v>-2</v>
      </c>
      <c r="AA141">
        <f t="shared" si="126"/>
        <v>2</v>
      </c>
      <c r="AC141">
        <f t="shared" si="92"/>
        <v>3.5</v>
      </c>
      <c r="AD141">
        <f t="shared" si="93"/>
        <v>-1</v>
      </c>
      <c r="AE141">
        <f t="shared" si="94"/>
        <v>0</v>
      </c>
      <c r="AF141">
        <f t="shared" si="95"/>
        <v>1</v>
      </c>
      <c r="AG141">
        <f t="shared" si="96"/>
        <v>-1</v>
      </c>
      <c r="AI141" t="str">
        <f t="shared" si="97"/>
        <v>Simple</v>
      </c>
      <c r="AJ141">
        <f t="shared" si="98"/>
        <v>2.2810539999999992</v>
      </c>
      <c r="AK141" s="35">
        <f t="shared" si="99"/>
        <v>3.9466032237780397</v>
      </c>
      <c r="AL141">
        <f t="shared" si="100"/>
        <v>2</v>
      </c>
      <c r="AM141">
        <f t="shared" si="101"/>
        <v>0.906</v>
      </c>
      <c r="AN141">
        <f t="shared" si="102"/>
        <v>0.239</v>
      </c>
      <c r="AO141">
        <f t="shared" si="103"/>
        <v>0.261</v>
      </c>
      <c r="AP141" s="12" t="str">
        <f t="shared" si="104"/>
        <v>Lose</v>
      </c>
      <c r="AQ141" s="35">
        <f t="shared" si="105"/>
        <v>0.046817634498753424</v>
      </c>
      <c r="AR141" s="35">
        <f t="shared" si="106"/>
        <v>-2.181418333682671</v>
      </c>
      <c r="AS141">
        <f ca="1" t="shared" si="107"/>
        <v>3</v>
      </c>
      <c r="AT141" s="35">
        <f t="shared" si="108"/>
        <v>1.7183672555966152</v>
      </c>
      <c r="AU141" s="35">
        <f t="shared" si="109"/>
        <v>1.7183672555966152</v>
      </c>
      <c r="AV141">
        <f ca="1" t="shared" si="110"/>
        <v>6</v>
      </c>
      <c r="AW141" s="35">
        <f t="shared" si="111"/>
        <v>3.8997855892792863</v>
      </c>
      <c r="AX141">
        <f t="shared" si="112"/>
        <v>0.878</v>
      </c>
      <c r="AY141">
        <f>IF(BL141="Difficult",1+(MAX(AY$1:AY140)),"")</f>
        <v>73</v>
      </c>
      <c r="AZ141">
        <f>IF(BL141="Simple",1+(MAX(AZ$1:AZ140)),"")</f>
      </c>
      <c r="BA141" s="14">
        <f t="shared" si="113"/>
        <v>1</v>
      </c>
      <c r="BB141" s="14">
        <f t="shared" si="114"/>
        <v>73</v>
      </c>
      <c r="BC141" s="14">
        <v>2</v>
      </c>
      <c r="BD141">
        <f t="shared" si="115"/>
      </c>
      <c r="BE141">
        <f t="shared" si="116"/>
        <v>3.9466032237780397</v>
      </c>
      <c r="BF141" s="35">
        <f t="shared" si="117"/>
      </c>
      <c r="BG141" s="37">
        <f t="shared" si="118"/>
        <v>3</v>
      </c>
      <c r="BH141">
        <f t="shared" si="119"/>
        <v>-1</v>
      </c>
      <c r="BI141">
        <f t="shared" si="120"/>
        <v>3.5</v>
      </c>
      <c r="BJ141" s="37">
        <f t="shared" si="121"/>
        <v>9.208211561413481</v>
      </c>
      <c r="BK141" s="37">
        <f t="shared" si="122"/>
        <v>2.346567974824375</v>
      </c>
      <c r="BL141" t="str">
        <f t="shared" si="123"/>
        <v>Difficult</v>
      </c>
      <c r="BM141" t="str">
        <f t="shared" si="124"/>
        <v>Det</v>
      </c>
      <c r="BN141">
        <f t="shared" si="127"/>
        <v>-0.5566506979063689</v>
      </c>
      <c r="BO141">
        <f t="shared" si="128"/>
        <v>0.13055986999694705</v>
      </c>
      <c r="BP141">
        <f t="shared" si="129"/>
        <v>-0.10650121593245368</v>
      </c>
      <c r="BQ141">
        <f t="shared" si="130"/>
        <v>0.06734572751544271</v>
      </c>
      <c r="BR141">
        <f t="shared" si="131"/>
        <v>-0.1163115790816082</v>
      </c>
    </row>
    <row r="142" spans="2:70" ht="12.75">
      <c r="B142" s="23">
        <v>242</v>
      </c>
      <c r="C142" s="21">
        <v>14</v>
      </c>
      <c r="D142" s="10">
        <v>14</v>
      </c>
      <c r="E142" s="9">
        <v>2</v>
      </c>
      <c r="F142">
        <f t="shared" si="89"/>
        <v>1</v>
      </c>
      <c r="G142" s="9">
        <v>1</v>
      </c>
      <c r="H142">
        <v>4</v>
      </c>
      <c r="I142" s="9">
        <v>6</v>
      </c>
      <c r="J142" s="32"/>
      <c r="K142" s="9">
        <v>2</v>
      </c>
      <c r="L142" s="11">
        <f t="shared" si="90"/>
        <v>5</v>
      </c>
      <c r="M142" s="9">
        <v>75</v>
      </c>
      <c r="N142" s="9">
        <v>6</v>
      </c>
      <c r="O142" s="9">
        <v>5</v>
      </c>
      <c r="P142" s="9">
        <v>75</v>
      </c>
      <c r="Q142" s="9">
        <v>4</v>
      </c>
      <c r="R142" s="9">
        <v>7</v>
      </c>
      <c r="S142" s="22">
        <f t="shared" si="91"/>
        <v>3</v>
      </c>
      <c r="T142" s="9">
        <v>3</v>
      </c>
      <c r="U142" s="9">
        <v>40</v>
      </c>
      <c r="V142" s="9">
        <v>1</v>
      </c>
      <c r="W142" s="9">
        <v>7</v>
      </c>
      <c r="X142" s="22">
        <f t="shared" si="132"/>
        <v>6</v>
      </c>
      <c r="Y142" s="9">
        <v>3.5</v>
      </c>
      <c r="Z142">
        <f t="shared" si="125"/>
        <v>3</v>
      </c>
      <c r="AA142">
        <f t="shared" si="126"/>
        <v>-3</v>
      </c>
      <c r="AC142">
        <f t="shared" si="92"/>
        <v>4</v>
      </c>
      <c r="AD142">
        <f t="shared" si="93"/>
        <v>2</v>
      </c>
      <c r="AE142">
        <f t="shared" si="94"/>
        <v>1.5</v>
      </c>
      <c r="AF142">
        <f t="shared" si="95"/>
        <v>-0.5</v>
      </c>
      <c r="AG142">
        <f t="shared" si="96"/>
        <v>0.5</v>
      </c>
      <c r="AI142" t="str">
        <f t="shared" si="97"/>
        <v>Simple</v>
      </c>
      <c r="AJ142">
        <f t="shared" si="98"/>
        <v>12.281054</v>
      </c>
      <c r="AK142" s="35">
        <f t="shared" si="99"/>
        <v>6</v>
      </c>
      <c r="AL142">
        <f t="shared" si="100"/>
        <v>-1</v>
      </c>
      <c r="AM142">
        <f t="shared" si="101"/>
        <v>0.99</v>
      </c>
      <c r="AN142">
        <f t="shared" si="102"/>
        <v>-0.24</v>
      </c>
      <c r="AO142">
        <f t="shared" si="103"/>
        <v>0.99</v>
      </c>
      <c r="AP142" s="12" t="str">
        <f t="shared" si="104"/>
        <v>Win</v>
      </c>
      <c r="AQ142" s="35">
        <f t="shared" si="105"/>
        <v>5.180691396271809</v>
      </c>
      <c r="AR142" s="35">
        <f t="shared" si="106"/>
        <v>5.180691396271809</v>
      </c>
      <c r="AS142">
        <f ca="1" t="shared" si="107"/>
        <v>74</v>
      </c>
      <c r="AT142" s="35">
        <f t="shared" si="108"/>
        <v>6</v>
      </c>
      <c r="AU142" s="35">
        <f t="shared" si="109"/>
        <v>6</v>
      </c>
      <c r="AV142">
        <f ca="1" t="shared" si="110"/>
        <v>20</v>
      </c>
      <c r="AW142" s="35">
        <f t="shared" si="111"/>
        <v>0.8193086037281913</v>
      </c>
      <c r="AX142">
        <f t="shared" si="112"/>
        <v>0.121</v>
      </c>
      <c r="AY142">
        <f>IF(BL142="Difficult",1+(MAX(AY$1:AY141)),"")</f>
        <v>74</v>
      </c>
      <c r="AZ142">
        <f>IF(BL142="Simple",1+(MAX(AZ$1:AZ141)),"")</f>
      </c>
      <c r="BA142" s="14">
        <f t="shared" si="113"/>
        <v>1</v>
      </c>
      <c r="BB142" s="14">
        <f t="shared" si="114"/>
        <v>74</v>
      </c>
      <c r="BC142" s="14">
        <v>2</v>
      </c>
      <c r="BD142">
        <f t="shared" si="115"/>
      </c>
      <c r="BE142">
        <f t="shared" si="116"/>
        <v>6</v>
      </c>
      <c r="BF142" s="35">
        <f t="shared" si="117"/>
      </c>
      <c r="BG142" s="37">
        <f t="shared" si="118"/>
        <v>6</v>
      </c>
      <c r="BH142">
        <f t="shared" si="119"/>
        <v>2</v>
      </c>
      <c r="BI142">
        <f t="shared" si="120"/>
        <v>4</v>
      </c>
      <c r="BJ142" s="37">
        <f t="shared" si="121"/>
        <v>9.208211561413481</v>
      </c>
      <c r="BK142" s="37">
        <f t="shared" si="122"/>
        <v>2.346567974824375</v>
      </c>
      <c r="BL142" t="str">
        <f t="shared" si="123"/>
        <v>Difficult</v>
      </c>
      <c r="BM142" t="str">
        <f t="shared" si="124"/>
        <v>Self</v>
      </c>
      <c r="BN142">
        <f t="shared" si="127"/>
        <v>0.35275650380340234</v>
      </c>
      <c r="BO142">
        <f t="shared" si="128"/>
        <v>1.1966640715974046</v>
      </c>
      <c r="BP142">
        <f t="shared" si="129"/>
        <v>1.7838953668686017</v>
      </c>
      <c r="BQ142">
        <f t="shared" si="130"/>
        <v>1.3761632421859968</v>
      </c>
      <c r="BR142">
        <f t="shared" si="131"/>
        <v>1.1773697961138514</v>
      </c>
    </row>
    <row r="143" spans="2:70" ht="12.75">
      <c r="B143" s="23">
        <v>243</v>
      </c>
      <c r="C143" s="21">
        <v>15</v>
      </c>
      <c r="D143" s="10">
        <v>50</v>
      </c>
      <c r="E143" s="9">
        <v>2</v>
      </c>
      <c r="F143">
        <f t="shared" si="89"/>
        <v>1</v>
      </c>
      <c r="G143" s="9">
        <v>1</v>
      </c>
      <c r="H143">
        <v>4</v>
      </c>
      <c r="I143" s="9">
        <v>3</v>
      </c>
      <c r="J143" s="26">
        <v>6</v>
      </c>
      <c r="K143" s="9">
        <v>1.5</v>
      </c>
      <c r="L143" s="11">
        <f t="shared" si="90"/>
        <v>4.5</v>
      </c>
      <c r="M143" s="9">
        <v>45</v>
      </c>
      <c r="N143" s="9">
        <v>3</v>
      </c>
      <c r="O143" s="9">
        <v>4</v>
      </c>
      <c r="P143" s="9">
        <v>45</v>
      </c>
      <c r="Q143" s="9">
        <v>2</v>
      </c>
      <c r="R143" s="9">
        <v>7</v>
      </c>
      <c r="S143" s="22">
        <f t="shared" si="91"/>
        <v>5</v>
      </c>
      <c r="T143" s="9">
        <v>5</v>
      </c>
      <c r="V143" s="9">
        <v>3</v>
      </c>
      <c r="W143" s="9">
        <v>8</v>
      </c>
      <c r="X143" s="22">
        <f t="shared" si="132"/>
        <v>5</v>
      </c>
      <c r="Y143" s="9">
        <v>4</v>
      </c>
      <c r="Z143">
        <f t="shared" si="125"/>
        <v>0</v>
      </c>
      <c r="AA143">
        <f t="shared" si="126"/>
        <v>0</v>
      </c>
      <c r="AC143">
        <f t="shared" si="92"/>
        <v>4.5</v>
      </c>
      <c r="AD143">
        <f t="shared" si="93"/>
        <v>-1</v>
      </c>
      <c r="AE143">
        <f t="shared" si="94"/>
        <v>0</v>
      </c>
      <c r="AF143">
        <f t="shared" si="95"/>
        <v>1</v>
      </c>
      <c r="AG143">
        <f t="shared" si="96"/>
        <v>-1</v>
      </c>
      <c r="AH143" s="9">
        <v>50</v>
      </c>
      <c r="AI143" t="str">
        <f t="shared" si="97"/>
        <v>Simple</v>
      </c>
      <c r="AJ143">
        <f t="shared" si="98"/>
        <v>6.281053999999999</v>
      </c>
      <c r="AK143" s="35">
        <f t="shared" si="99"/>
        <v>3.8529679547805324</v>
      </c>
      <c r="AL143">
        <f t="shared" si="100"/>
        <v>1</v>
      </c>
      <c r="AM143">
        <f t="shared" si="101"/>
        <v>0.859</v>
      </c>
      <c r="AN143">
        <f t="shared" si="102"/>
        <v>-0.409</v>
      </c>
      <c r="AO143">
        <f t="shared" si="103"/>
        <v>0.859</v>
      </c>
      <c r="AP143" s="12" t="str">
        <f t="shared" si="104"/>
        <v>Win</v>
      </c>
      <c r="AQ143" s="35">
        <f t="shared" si="105"/>
        <v>1.8295591375311555</v>
      </c>
      <c r="AR143" s="35">
        <f t="shared" si="106"/>
        <v>1.8295591375311555</v>
      </c>
      <c r="AS143">
        <f ca="1" t="shared" si="107"/>
        <v>75</v>
      </c>
      <c r="AT143" s="35">
        <f t="shared" si="108"/>
        <v>3.8529679547805324</v>
      </c>
      <c r="AU143" s="35">
        <f t="shared" si="109"/>
        <v>3.8529679547805324</v>
      </c>
      <c r="AV143">
        <f ca="1" t="shared" si="110"/>
        <v>65</v>
      </c>
      <c r="AW143" s="35">
        <f t="shared" si="111"/>
        <v>2.023408817249377</v>
      </c>
      <c r="AX143">
        <f t="shared" si="112"/>
        <v>0.542</v>
      </c>
      <c r="AY143">
        <f>IF(BL143="Difficult",1+(MAX(AY$1:AY142)),"")</f>
        <v>75</v>
      </c>
      <c r="AZ143">
        <f>IF(BL143="Simple",1+(MAX(AZ$1:AZ142)),"")</f>
      </c>
      <c r="BA143" s="14">
        <f t="shared" si="113"/>
        <v>1</v>
      </c>
      <c r="BB143" s="14">
        <f t="shared" si="114"/>
        <v>75</v>
      </c>
      <c r="BC143" s="14">
        <v>2</v>
      </c>
      <c r="BD143">
        <f t="shared" si="115"/>
      </c>
      <c r="BE143">
        <f t="shared" si="116"/>
        <v>3.8529679547805324</v>
      </c>
      <c r="BF143" s="35">
        <f t="shared" si="117"/>
      </c>
      <c r="BG143" s="37">
        <f t="shared" si="118"/>
        <v>3</v>
      </c>
      <c r="BH143">
        <f t="shared" si="119"/>
        <v>-1</v>
      </c>
      <c r="BI143">
        <f t="shared" si="120"/>
        <v>4.5</v>
      </c>
      <c r="BJ143" s="37">
        <f t="shared" si="121"/>
        <v>9.208211561413481</v>
      </c>
      <c r="BK143" s="37">
        <f t="shared" si="122"/>
        <v>2.346567974824375</v>
      </c>
      <c r="BL143" t="str">
        <f t="shared" si="123"/>
        <v>Difficult</v>
      </c>
      <c r="BM143" t="str">
        <f t="shared" si="124"/>
        <v>Self</v>
      </c>
      <c r="BN143">
        <f t="shared" si="127"/>
        <v>-0.1019470970514833</v>
      </c>
      <c r="BO143">
        <f t="shared" si="128"/>
        <v>-0.08266097032314447</v>
      </c>
      <c r="BP143">
        <f t="shared" si="129"/>
        <v>-1.0516995073329813</v>
      </c>
      <c r="BQ143">
        <f t="shared" si="130"/>
        <v>-0.19441777541866812</v>
      </c>
      <c r="BR143">
        <f t="shared" si="131"/>
        <v>-0.3576813375315693</v>
      </c>
    </row>
    <row r="144" spans="2:70" ht="12.75">
      <c r="B144" s="23">
        <v>244</v>
      </c>
      <c r="C144" s="21">
        <v>16</v>
      </c>
      <c r="D144" s="10">
        <v>15</v>
      </c>
      <c r="E144" s="9">
        <v>1</v>
      </c>
      <c r="F144">
        <f t="shared" si="89"/>
        <v>0</v>
      </c>
      <c r="G144" s="9">
        <v>0</v>
      </c>
      <c r="H144">
        <v>1</v>
      </c>
      <c r="I144" s="9">
        <v>10</v>
      </c>
      <c r="J144" s="9">
        <v>8.5</v>
      </c>
      <c r="K144" s="9">
        <v>0</v>
      </c>
      <c r="L144" s="11">
        <f t="shared" si="90"/>
        <v>3</v>
      </c>
      <c r="M144" s="26">
        <v>50</v>
      </c>
      <c r="N144" s="9">
        <v>4</v>
      </c>
      <c r="O144" s="9">
        <v>7</v>
      </c>
      <c r="P144" s="9">
        <v>50</v>
      </c>
      <c r="Q144" s="9">
        <v>3</v>
      </c>
      <c r="R144" s="9">
        <v>9</v>
      </c>
      <c r="S144" s="22">
        <f t="shared" si="91"/>
        <v>6</v>
      </c>
      <c r="T144" s="9">
        <v>7</v>
      </c>
      <c r="U144" s="9">
        <v>50</v>
      </c>
      <c r="V144" s="9">
        <v>3</v>
      </c>
      <c r="W144" s="9">
        <v>9</v>
      </c>
      <c r="X144" s="22">
        <f t="shared" si="132"/>
        <v>6</v>
      </c>
      <c r="Y144" s="9">
        <v>7</v>
      </c>
      <c r="Z144">
        <f t="shared" si="125"/>
        <v>0</v>
      </c>
      <c r="AA144">
        <f t="shared" si="126"/>
        <v>0</v>
      </c>
      <c r="AC144">
        <f t="shared" si="92"/>
        <v>7</v>
      </c>
      <c r="AD144">
        <f t="shared" si="93"/>
        <v>0</v>
      </c>
      <c r="AE144">
        <f t="shared" si="94"/>
        <v>0</v>
      </c>
      <c r="AF144">
        <f t="shared" si="95"/>
        <v>0</v>
      </c>
      <c r="AG144">
        <f t="shared" si="96"/>
        <v>0</v>
      </c>
      <c r="AI144" t="str">
        <f t="shared" si="97"/>
        <v>Simple</v>
      </c>
      <c r="AJ144">
        <f t="shared" si="98"/>
        <v>3.7810539999999992</v>
      </c>
      <c r="AK144" s="35">
        <f t="shared" si="99"/>
        <v>10.911489997903974</v>
      </c>
      <c r="AL144">
        <f t="shared" si="100"/>
        <v>0</v>
      </c>
      <c r="AM144">
        <f t="shared" si="101"/>
        <v>0.896</v>
      </c>
      <c r="AN144">
        <f t="shared" si="102"/>
        <v>0.321</v>
      </c>
      <c r="AO144">
        <f t="shared" si="103"/>
        <v>0.179</v>
      </c>
      <c r="AP144" s="12" t="str">
        <f t="shared" si="104"/>
        <v>Lose</v>
      </c>
      <c r="AQ144" s="35">
        <f t="shared" si="105"/>
        <v>0.9648867741259348</v>
      </c>
      <c r="AR144" s="35">
        <f t="shared" si="106"/>
        <v>-2.1170440862468842</v>
      </c>
      <c r="AS144">
        <f ca="1" t="shared" si="107"/>
        <v>43</v>
      </c>
      <c r="AT144" s="35">
        <f t="shared" si="108"/>
        <v>7.829559137531155</v>
      </c>
      <c r="AU144" s="35">
        <f t="shared" si="109"/>
        <v>7.829559137531155</v>
      </c>
      <c r="AV144">
        <f ca="1" t="shared" si="110"/>
        <v>82</v>
      </c>
      <c r="AW144" s="35">
        <f t="shared" si="111"/>
        <v>9.94660322377804</v>
      </c>
      <c r="AX144">
        <f t="shared" si="112"/>
        <v>0.641</v>
      </c>
      <c r="AY144">
        <f>IF(BL144="Difficult",1+(MAX(AY$1:AY143)),"")</f>
      </c>
      <c r="AZ144">
        <f>IF(BL144="Simple",1+(MAX(AZ$1:AZ143)),"")</f>
        <v>68</v>
      </c>
      <c r="BA144" s="14">
        <f t="shared" si="113"/>
        <v>0</v>
      </c>
      <c r="BB144" s="14">
        <f t="shared" si="114"/>
        <v>68</v>
      </c>
      <c r="BC144" s="14">
        <v>2</v>
      </c>
      <c r="BD144">
        <f t="shared" si="115"/>
        <v>10.911489997903974</v>
      </c>
      <c r="BE144">
        <f t="shared" si="116"/>
      </c>
      <c r="BF144" s="35">
        <f t="shared" si="117"/>
        <v>10</v>
      </c>
      <c r="BG144" s="37">
        <f t="shared" si="118"/>
      </c>
      <c r="BH144">
        <f t="shared" si="119"/>
        <v>0</v>
      </c>
      <c r="BI144">
        <f t="shared" si="120"/>
        <v>7</v>
      </c>
      <c r="BJ144" s="37">
        <f t="shared" si="121"/>
        <v>9.208211561413481</v>
      </c>
      <c r="BK144" s="37">
        <f t="shared" si="122"/>
        <v>2.346567974824375</v>
      </c>
      <c r="BL144" t="str">
        <f t="shared" si="123"/>
        <v>Simple</v>
      </c>
      <c r="BM144" t="str">
        <f t="shared" si="124"/>
        <v>Det</v>
      </c>
      <c r="BN144">
        <f t="shared" si="127"/>
        <v>-1.4660578996161402</v>
      </c>
      <c r="BO144">
        <f t="shared" si="128"/>
        <v>0.13055986999694705</v>
      </c>
      <c r="BP144">
        <f t="shared" si="129"/>
        <v>-0.10650121593245368</v>
      </c>
      <c r="BQ144">
        <f t="shared" si="130"/>
        <v>0.06734572751544271</v>
      </c>
      <c r="BR144">
        <f t="shared" si="131"/>
        <v>-0.343663379509051</v>
      </c>
    </row>
    <row r="145" spans="2:70" ht="12.75">
      <c r="B145" s="23">
        <v>245</v>
      </c>
      <c r="C145" s="21">
        <v>17</v>
      </c>
      <c r="D145" s="10">
        <v>17</v>
      </c>
      <c r="E145" s="9">
        <v>0</v>
      </c>
      <c r="F145">
        <f t="shared" si="89"/>
        <v>0</v>
      </c>
      <c r="G145" s="9">
        <v>0</v>
      </c>
      <c r="H145">
        <v>1</v>
      </c>
      <c r="I145" s="9">
        <v>5</v>
      </c>
      <c r="J145" s="9">
        <v>0.3</v>
      </c>
      <c r="K145" s="9">
        <v>1</v>
      </c>
      <c r="L145" s="11">
        <f t="shared" si="90"/>
        <v>4</v>
      </c>
      <c r="M145" s="9">
        <v>50</v>
      </c>
      <c r="N145" s="9">
        <v>5</v>
      </c>
      <c r="O145" s="9">
        <v>6</v>
      </c>
      <c r="P145" s="9">
        <v>35</v>
      </c>
      <c r="Q145" s="9">
        <v>3</v>
      </c>
      <c r="R145" s="9">
        <v>10</v>
      </c>
      <c r="S145" s="22">
        <f t="shared" si="91"/>
        <v>7</v>
      </c>
      <c r="T145" s="9">
        <v>6</v>
      </c>
      <c r="U145" s="9">
        <v>45</v>
      </c>
      <c r="V145" s="9">
        <v>4</v>
      </c>
      <c r="W145" s="9">
        <v>6</v>
      </c>
      <c r="X145" s="22">
        <f t="shared" si="132"/>
        <v>2</v>
      </c>
      <c r="Y145" s="9">
        <v>3</v>
      </c>
      <c r="Z145">
        <f t="shared" si="125"/>
        <v>-5</v>
      </c>
      <c r="AA145">
        <f t="shared" si="126"/>
        <v>5</v>
      </c>
      <c r="AC145">
        <f t="shared" si="92"/>
        <v>6</v>
      </c>
      <c r="AD145">
        <f t="shared" si="93"/>
        <v>0</v>
      </c>
      <c r="AE145">
        <f t="shared" si="94"/>
        <v>3</v>
      </c>
      <c r="AF145">
        <f t="shared" si="95"/>
        <v>3</v>
      </c>
      <c r="AG145">
        <f t="shared" si="96"/>
        <v>3</v>
      </c>
      <c r="AH145" s="9">
        <v>17</v>
      </c>
      <c r="AI145" t="str">
        <f t="shared" si="97"/>
        <v>Simple</v>
      </c>
      <c r="AJ145">
        <f t="shared" si="98"/>
        <v>11.981053999999999</v>
      </c>
      <c r="AK145" s="35">
        <f t="shared" si="99"/>
        <v>5.719537696459084</v>
      </c>
      <c r="AL145">
        <f t="shared" si="100"/>
        <v>-3</v>
      </c>
      <c r="AM145">
        <f t="shared" si="101"/>
        <v>0.028</v>
      </c>
      <c r="AN145">
        <f t="shared" si="102"/>
        <v>-0.121</v>
      </c>
      <c r="AO145">
        <f t="shared" si="103"/>
        <v>0.471</v>
      </c>
      <c r="AP145" s="12" t="str">
        <f t="shared" si="104"/>
        <v>Win</v>
      </c>
      <c r="AQ145" s="35">
        <f t="shared" si="105"/>
        <v>-3.865682734775338</v>
      </c>
      <c r="AR145" s="35">
        <f t="shared" si="106"/>
        <v>0.1507034372992262</v>
      </c>
      <c r="AS145">
        <f ca="1" t="shared" si="107"/>
        <v>96</v>
      </c>
      <c r="AT145" s="35">
        <f t="shared" si="108"/>
        <v>9.735923868533648</v>
      </c>
      <c r="AU145" s="35">
        <f t="shared" si="109"/>
        <v>9.735923868533648</v>
      </c>
      <c r="AV145">
        <f ca="1" t="shared" si="110"/>
        <v>46</v>
      </c>
      <c r="AW145" s="35">
        <f t="shared" si="111"/>
        <v>9.585220431234422</v>
      </c>
      <c r="AX145">
        <f t="shared" si="112"/>
        <v>0.415</v>
      </c>
      <c r="AY145">
        <f>IF(BL145="Difficult",1+(MAX(AY$1:AY144)),"")</f>
      </c>
      <c r="AZ145">
        <f>IF(BL145="Simple",1+(MAX(AZ$1:AZ144)),"")</f>
        <v>69</v>
      </c>
      <c r="BA145" s="14">
        <f t="shared" si="113"/>
        <v>0</v>
      </c>
      <c r="BB145" s="14">
        <f t="shared" si="114"/>
        <v>69</v>
      </c>
      <c r="BC145" s="14">
        <v>2</v>
      </c>
      <c r="BD145">
        <f t="shared" si="115"/>
        <v>5.719537696459084</v>
      </c>
      <c r="BE145">
        <f t="shared" si="116"/>
      </c>
      <c r="BF145" s="35">
        <f t="shared" si="117"/>
        <v>5</v>
      </c>
      <c r="BG145" s="37">
        <f t="shared" si="118"/>
      </c>
      <c r="BH145">
        <f t="shared" si="119"/>
        <v>0</v>
      </c>
      <c r="BI145">
        <f t="shared" si="120"/>
        <v>6</v>
      </c>
      <c r="BJ145" s="37">
        <f t="shared" si="121"/>
        <v>9.208211561413481</v>
      </c>
      <c r="BK145" s="37">
        <f t="shared" si="122"/>
        <v>2.346567974824375</v>
      </c>
      <c r="BL145" t="str">
        <f t="shared" si="123"/>
        <v>Simple</v>
      </c>
      <c r="BM145" t="str">
        <f t="shared" si="124"/>
        <v>Indet</v>
      </c>
      <c r="BN145">
        <f t="shared" si="127"/>
        <v>-0.5566506979063689</v>
      </c>
      <c r="BO145">
        <f t="shared" si="128"/>
        <v>0.13055986999694705</v>
      </c>
      <c r="BP145">
        <f t="shared" si="129"/>
        <v>0.8386970754680739</v>
      </c>
      <c r="BQ145">
        <f t="shared" si="130"/>
        <v>-0.7179447812868898</v>
      </c>
      <c r="BR145">
        <f t="shared" si="131"/>
        <v>-0.07633463343205943</v>
      </c>
    </row>
    <row r="146" spans="2:70" ht="12.75">
      <c r="B146" s="23">
        <v>246</v>
      </c>
      <c r="C146" s="21">
        <v>18</v>
      </c>
      <c r="D146" s="10">
        <v>18</v>
      </c>
      <c r="E146" s="9">
        <v>2</v>
      </c>
      <c r="F146">
        <f t="shared" si="89"/>
        <v>1</v>
      </c>
      <c r="G146" s="9">
        <v>1</v>
      </c>
      <c r="H146">
        <v>4</v>
      </c>
      <c r="I146" s="9">
        <v>3</v>
      </c>
      <c r="J146" s="32"/>
      <c r="K146" s="9">
        <v>1</v>
      </c>
      <c r="L146" s="11">
        <f t="shared" si="90"/>
        <v>4</v>
      </c>
      <c r="M146" s="9">
        <v>50</v>
      </c>
      <c r="N146" s="9">
        <v>5</v>
      </c>
      <c r="O146" s="9">
        <v>6</v>
      </c>
      <c r="P146" s="9">
        <v>50</v>
      </c>
      <c r="Q146" s="9">
        <v>2</v>
      </c>
      <c r="R146" s="9">
        <v>6</v>
      </c>
      <c r="S146" s="22">
        <f t="shared" si="91"/>
        <v>4</v>
      </c>
      <c r="T146" s="9">
        <v>5</v>
      </c>
      <c r="U146" s="9">
        <v>40</v>
      </c>
      <c r="V146" s="9">
        <v>3</v>
      </c>
      <c r="W146" s="9">
        <v>7</v>
      </c>
      <c r="X146" s="22">
        <f t="shared" si="132"/>
        <v>4</v>
      </c>
      <c r="Y146" s="9">
        <v>4</v>
      </c>
      <c r="Z146">
        <f t="shared" si="125"/>
        <v>0</v>
      </c>
      <c r="AA146">
        <f t="shared" si="126"/>
        <v>0</v>
      </c>
      <c r="AC146">
        <f t="shared" si="92"/>
        <v>5.5</v>
      </c>
      <c r="AD146">
        <f t="shared" si="93"/>
        <v>1</v>
      </c>
      <c r="AE146">
        <f t="shared" si="94"/>
        <v>2</v>
      </c>
      <c r="AF146">
        <f t="shared" si="95"/>
        <v>1</v>
      </c>
      <c r="AG146">
        <f t="shared" si="96"/>
        <v>-1</v>
      </c>
      <c r="AI146" t="str">
        <f t="shared" si="97"/>
        <v>Simple</v>
      </c>
      <c r="AJ146">
        <f t="shared" si="98"/>
        <v>12.281054</v>
      </c>
      <c r="AK146" s="35">
        <f t="shared" si="99"/>
        <v>3</v>
      </c>
      <c r="AL146">
        <f t="shared" si="100"/>
        <v>3</v>
      </c>
      <c r="AM146">
        <f t="shared" si="101"/>
        <v>0.766</v>
      </c>
      <c r="AN146">
        <f t="shared" si="102"/>
        <v>-0.266</v>
      </c>
      <c r="AO146">
        <f t="shared" si="103"/>
        <v>0.766</v>
      </c>
      <c r="AP146" s="12" t="str">
        <f t="shared" si="104"/>
        <v>Win</v>
      </c>
      <c r="AQ146" s="35">
        <f t="shared" si="105"/>
        <v>0.0768055934713372</v>
      </c>
      <c r="AR146" s="35">
        <f t="shared" si="106"/>
        <v>0.0768055934713372</v>
      </c>
      <c r="AS146">
        <f ca="1" t="shared" si="107"/>
        <v>76</v>
      </c>
      <c r="AT146" s="35">
        <f t="shared" si="108"/>
        <v>3</v>
      </c>
      <c r="AU146" s="35">
        <f t="shared" si="109"/>
        <v>3</v>
      </c>
      <c r="AV146">
        <f ca="1" t="shared" si="110"/>
        <v>9</v>
      </c>
      <c r="AW146" s="35">
        <f t="shared" si="111"/>
        <v>2.923194406528663</v>
      </c>
      <c r="AX146">
        <f t="shared" si="112"/>
        <v>0.691</v>
      </c>
      <c r="AY146">
        <f>IF(BL146="Difficult",1+(MAX(AY$1:AY145)),"")</f>
        <v>76</v>
      </c>
      <c r="AZ146">
        <f>IF(BL146="Simple",1+(MAX(AZ$1:AZ145)),"")</f>
      </c>
      <c r="BA146" s="14">
        <f t="shared" si="113"/>
        <v>1</v>
      </c>
      <c r="BB146" s="14">
        <f t="shared" si="114"/>
        <v>76</v>
      </c>
      <c r="BC146" s="14">
        <v>2</v>
      </c>
      <c r="BD146">
        <f t="shared" si="115"/>
      </c>
      <c r="BE146">
        <f t="shared" si="116"/>
        <v>3</v>
      </c>
      <c r="BF146" s="35">
        <f t="shared" si="117"/>
      </c>
      <c r="BG146" s="37">
        <f t="shared" si="118"/>
        <v>3</v>
      </c>
      <c r="BH146">
        <f t="shared" si="119"/>
        <v>1</v>
      </c>
      <c r="BI146">
        <f t="shared" si="120"/>
        <v>5.5</v>
      </c>
      <c r="BJ146" s="37">
        <f t="shared" si="121"/>
        <v>9.208211561413481</v>
      </c>
      <c r="BK146" s="37">
        <f t="shared" si="122"/>
        <v>2.346567974824375</v>
      </c>
      <c r="BL146" t="str">
        <f t="shared" si="123"/>
        <v>Difficult</v>
      </c>
      <c r="BM146" t="str">
        <f t="shared" si="124"/>
        <v>Self</v>
      </c>
      <c r="BN146">
        <f t="shared" si="127"/>
        <v>-0.5566506979063689</v>
      </c>
      <c r="BO146">
        <f t="shared" si="128"/>
        <v>0.13055986999694705</v>
      </c>
      <c r="BP146">
        <f t="shared" si="129"/>
        <v>0.8386970754680739</v>
      </c>
      <c r="BQ146">
        <f t="shared" si="130"/>
        <v>0.06734572751544271</v>
      </c>
      <c r="BR146">
        <f t="shared" si="131"/>
        <v>0.11998799376852369</v>
      </c>
    </row>
    <row r="147" spans="2:70" ht="12.75">
      <c r="B147" s="23">
        <v>247</v>
      </c>
      <c r="C147" s="21">
        <v>19</v>
      </c>
      <c r="D147" s="10">
        <v>47</v>
      </c>
      <c r="E147" s="9">
        <v>0</v>
      </c>
      <c r="F147">
        <f t="shared" si="89"/>
        <v>0</v>
      </c>
      <c r="G147" s="9">
        <v>0</v>
      </c>
      <c r="H147">
        <v>1</v>
      </c>
      <c r="I147" s="9">
        <v>7</v>
      </c>
      <c r="J147" s="26">
        <v>0.05</v>
      </c>
      <c r="K147" s="9">
        <v>2.5</v>
      </c>
      <c r="L147" s="11">
        <f t="shared" si="90"/>
        <v>0.5</v>
      </c>
      <c r="M147" s="9">
        <v>50</v>
      </c>
      <c r="N147" s="9">
        <v>4</v>
      </c>
      <c r="O147" s="9">
        <v>9</v>
      </c>
      <c r="P147" s="9">
        <v>80</v>
      </c>
      <c r="Q147" s="17">
        <v>5</v>
      </c>
      <c r="R147" s="17">
        <v>10</v>
      </c>
      <c r="S147" s="22">
        <f t="shared" si="91"/>
        <v>5</v>
      </c>
      <c r="T147" s="9">
        <v>9</v>
      </c>
      <c r="U147" s="9">
        <v>10</v>
      </c>
      <c r="V147" s="17">
        <v>5</v>
      </c>
      <c r="W147" s="17">
        <v>10</v>
      </c>
      <c r="X147" s="22">
        <f t="shared" si="132"/>
        <v>5</v>
      </c>
      <c r="Y147" s="9">
        <v>8</v>
      </c>
      <c r="Z147">
        <f t="shared" si="125"/>
        <v>0</v>
      </c>
      <c r="AA147">
        <f t="shared" si="126"/>
        <v>0</v>
      </c>
      <c r="AC147">
        <f t="shared" si="92"/>
        <v>9</v>
      </c>
      <c r="AD147">
        <f t="shared" si="93"/>
        <v>0</v>
      </c>
      <c r="AE147">
        <f t="shared" si="94"/>
        <v>1</v>
      </c>
      <c r="AF147">
        <f t="shared" si="95"/>
        <v>1</v>
      </c>
      <c r="AG147">
        <f t="shared" si="96"/>
        <v>1</v>
      </c>
      <c r="AH147" s="26">
        <v>47</v>
      </c>
      <c r="AI147" t="str">
        <f t="shared" si="97"/>
        <v>Simple</v>
      </c>
      <c r="AJ147">
        <f t="shared" si="98"/>
        <v>12.231053999999999</v>
      </c>
      <c r="AK147" s="35">
        <f t="shared" si="99"/>
        <v>7.71368549214674</v>
      </c>
      <c r="AL147">
        <f t="shared" si="100"/>
        <v>2</v>
      </c>
      <c r="AM147">
        <f t="shared" si="101"/>
        <v>0.15</v>
      </c>
      <c r="AN147">
        <f t="shared" si="102"/>
        <v>0.7060000000000001</v>
      </c>
      <c r="AO147">
        <f t="shared" si="103"/>
        <v>0.094</v>
      </c>
      <c r="AP147" s="12" t="str">
        <f t="shared" si="104"/>
        <v>Lose</v>
      </c>
      <c r="AQ147" s="35">
        <f t="shared" si="105"/>
        <v>-2.2694848323270884</v>
      </c>
      <c r="AR147" s="35">
        <f t="shared" si="106"/>
        <v>-2.9831703244738286</v>
      </c>
      <c r="AS147">
        <f ca="1" t="shared" si="107"/>
        <v>8</v>
      </c>
      <c r="AT147" s="35">
        <f t="shared" si="108"/>
        <v>7</v>
      </c>
      <c r="AU147" s="35">
        <f t="shared" si="109"/>
        <v>7</v>
      </c>
      <c r="AV147">
        <f ca="1" t="shared" si="110"/>
        <v>10</v>
      </c>
      <c r="AW147" s="35">
        <f t="shared" si="111"/>
        <v>9.983170324473829</v>
      </c>
      <c r="AX147">
        <f t="shared" si="112"/>
        <v>0.698</v>
      </c>
      <c r="AY147">
        <f>IF(BL147="Difficult",1+(MAX(AY$1:AY146)),"")</f>
      </c>
      <c r="AZ147">
        <f>IF(BL147="Simple",1+(MAX(AZ$1:AZ146)),"")</f>
        <v>70</v>
      </c>
      <c r="BA147" s="14">
        <f t="shared" si="113"/>
        <v>0</v>
      </c>
      <c r="BB147" s="14">
        <f t="shared" si="114"/>
        <v>70</v>
      </c>
      <c r="BC147" s="14">
        <v>2</v>
      </c>
      <c r="BD147">
        <f t="shared" si="115"/>
        <v>7.71368549214674</v>
      </c>
      <c r="BE147">
        <f t="shared" si="116"/>
      </c>
      <c r="BF147" s="35">
        <f t="shared" si="117"/>
        <v>7</v>
      </c>
      <c r="BG147" s="37">
        <f t="shared" si="118"/>
      </c>
      <c r="BH147">
        <f t="shared" si="119"/>
        <v>0</v>
      </c>
      <c r="BI147">
        <f t="shared" si="120"/>
        <v>9</v>
      </c>
      <c r="BJ147" s="37">
        <f t="shared" si="121"/>
        <v>9.208211561413481</v>
      </c>
      <c r="BK147" s="37">
        <f t="shared" si="122"/>
        <v>2.346567974824375</v>
      </c>
      <c r="BL147" t="str">
        <f t="shared" si="123"/>
        <v>Simple</v>
      </c>
      <c r="BM147" t="str">
        <f t="shared" si="124"/>
        <v>Indet</v>
      </c>
      <c r="BN147">
        <f t="shared" si="127"/>
        <v>0.807460104658288</v>
      </c>
      <c r="BO147">
        <f t="shared" si="128"/>
        <v>0.13055986999694705</v>
      </c>
      <c r="BP147">
        <f t="shared" si="129"/>
        <v>-0.10650121593245368</v>
      </c>
      <c r="BQ147">
        <f t="shared" si="130"/>
        <v>1.6379267451201076</v>
      </c>
      <c r="BR147">
        <f t="shared" si="131"/>
        <v>0.6173613759607223</v>
      </c>
    </row>
    <row r="148" spans="2:70" ht="12.75">
      <c r="B148" s="23">
        <v>248</v>
      </c>
      <c r="C148" s="21">
        <v>20</v>
      </c>
      <c r="D148" s="10">
        <v>9</v>
      </c>
      <c r="E148" s="9">
        <v>1</v>
      </c>
      <c r="F148">
        <f t="shared" si="89"/>
        <v>0</v>
      </c>
      <c r="G148" s="9">
        <v>0</v>
      </c>
      <c r="H148">
        <v>1</v>
      </c>
      <c r="I148" s="9">
        <v>8</v>
      </c>
      <c r="J148" s="9">
        <v>10</v>
      </c>
      <c r="K148" s="9">
        <v>1</v>
      </c>
      <c r="L148" s="11">
        <f t="shared" si="90"/>
        <v>2</v>
      </c>
      <c r="M148" s="9">
        <v>50</v>
      </c>
      <c r="N148" s="9">
        <v>4</v>
      </c>
      <c r="O148" s="9">
        <v>9</v>
      </c>
      <c r="P148" s="9">
        <v>50</v>
      </c>
      <c r="Q148" s="9">
        <v>8</v>
      </c>
      <c r="R148" s="9">
        <v>10</v>
      </c>
      <c r="S148" s="22">
        <f t="shared" si="91"/>
        <v>2</v>
      </c>
      <c r="T148" s="9">
        <v>9</v>
      </c>
      <c r="U148" s="9">
        <v>50</v>
      </c>
      <c r="V148" s="9">
        <v>8</v>
      </c>
      <c r="W148" s="9">
        <v>10</v>
      </c>
      <c r="X148" s="22">
        <f t="shared" si="132"/>
        <v>2</v>
      </c>
      <c r="Y148" s="9">
        <v>8</v>
      </c>
      <c r="Z148">
        <f t="shared" si="125"/>
        <v>0</v>
      </c>
      <c r="AA148">
        <f t="shared" si="126"/>
        <v>0</v>
      </c>
      <c r="AC148">
        <f t="shared" si="92"/>
        <v>9</v>
      </c>
      <c r="AD148">
        <f t="shared" si="93"/>
        <v>0</v>
      </c>
      <c r="AE148">
        <f t="shared" si="94"/>
        <v>1</v>
      </c>
      <c r="AF148">
        <f t="shared" si="95"/>
        <v>1</v>
      </c>
      <c r="AG148">
        <f t="shared" si="96"/>
        <v>1</v>
      </c>
      <c r="AI148" t="str">
        <f t="shared" si="97"/>
        <v>Simple</v>
      </c>
      <c r="AJ148">
        <f t="shared" si="98"/>
        <v>2.2810539999999992</v>
      </c>
      <c r="AK148" s="35">
        <f t="shared" si="99"/>
        <v>8.94660322377804</v>
      </c>
      <c r="AL148">
        <f t="shared" si="100"/>
        <v>1</v>
      </c>
      <c r="AM148">
        <f t="shared" si="101"/>
        <v>0.377</v>
      </c>
      <c r="AN148">
        <f t="shared" si="102"/>
        <v>0.265</v>
      </c>
      <c r="AO148">
        <f t="shared" si="103"/>
        <v>0.235</v>
      </c>
      <c r="AP148" s="12" t="str">
        <f t="shared" si="104"/>
        <v>Lose</v>
      </c>
      <c r="AQ148" s="35">
        <f t="shared" si="105"/>
        <v>0.8295591375311542</v>
      </c>
      <c r="AR148" s="35">
        <f t="shared" si="106"/>
        <v>-0.07022645174813213</v>
      </c>
      <c r="AS148">
        <f ca="1" t="shared" si="107"/>
        <v>24</v>
      </c>
      <c r="AT148" s="35">
        <f t="shared" si="108"/>
        <v>8.046817634498753</v>
      </c>
      <c r="AU148" s="35">
        <f t="shared" si="109"/>
        <v>8.046817634498753</v>
      </c>
      <c r="AV148">
        <f ca="1" t="shared" si="110"/>
        <v>63</v>
      </c>
      <c r="AW148" s="35">
        <f t="shared" si="111"/>
        <v>8.117044086246885</v>
      </c>
      <c r="AX148">
        <f t="shared" si="112"/>
        <v>0.245</v>
      </c>
      <c r="AY148">
        <f>IF(BL148="Difficult",1+(MAX(AY$1:AY147)),"")</f>
      </c>
      <c r="AZ148">
        <f>IF(BL148="Simple",1+(MAX(AZ$1:AZ147)),"")</f>
        <v>71</v>
      </c>
      <c r="BA148" s="14">
        <f t="shared" si="113"/>
        <v>0</v>
      </c>
      <c r="BB148" s="14">
        <f t="shared" si="114"/>
        <v>71</v>
      </c>
      <c r="BC148" s="14">
        <v>2</v>
      </c>
      <c r="BD148">
        <f t="shared" si="115"/>
        <v>8.94660322377804</v>
      </c>
      <c r="BE148">
        <f t="shared" si="116"/>
      </c>
      <c r="BF148" s="35">
        <f t="shared" si="117"/>
        <v>8</v>
      </c>
      <c r="BG148" s="37">
        <f t="shared" si="118"/>
      </c>
      <c r="BH148">
        <f t="shared" si="119"/>
        <v>0</v>
      </c>
      <c r="BI148">
        <f t="shared" si="120"/>
        <v>9</v>
      </c>
      <c r="BJ148" s="37">
        <f t="shared" si="121"/>
        <v>9.208211561413481</v>
      </c>
      <c r="BK148" s="37">
        <f t="shared" si="122"/>
        <v>2.346567974824375</v>
      </c>
      <c r="BL148" t="str">
        <f t="shared" si="123"/>
        <v>Simple</v>
      </c>
      <c r="BM148" t="str">
        <f t="shared" si="124"/>
        <v>Det</v>
      </c>
      <c r="BN148">
        <f t="shared" si="127"/>
        <v>-0.5566506979063689</v>
      </c>
      <c r="BO148">
        <f t="shared" si="128"/>
        <v>0.13055986999694705</v>
      </c>
      <c r="BP148">
        <f t="shared" si="129"/>
        <v>-0.10650121593245368</v>
      </c>
      <c r="BQ148">
        <f t="shared" si="130"/>
        <v>0.06734572751544271</v>
      </c>
      <c r="BR148">
        <f t="shared" si="131"/>
        <v>-0.1163115790816082</v>
      </c>
    </row>
    <row r="149" spans="2:70" ht="12.75">
      <c r="B149" s="23">
        <v>249</v>
      </c>
      <c r="C149" s="21">
        <v>21</v>
      </c>
      <c r="D149" s="10">
        <v>21</v>
      </c>
      <c r="E149" s="9">
        <v>2</v>
      </c>
      <c r="F149">
        <f t="shared" si="89"/>
        <v>1</v>
      </c>
      <c r="G149" s="9">
        <v>1</v>
      </c>
      <c r="H149">
        <v>4</v>
      </c>
      <c r="I149" s="9">
        <v>1</v>
      </c>
      <c r="J149" s="9">
        <v>5</v>
      </c>
      <c r="K149" s="9">
        <v>0.5</v>
      </c>
      <c r="L149" s="11">
        <f t="shared" si="90"/>
        <v>3.5</v>
      </c>
      <c r="M149" s="26">
        <v>25</v>
      </c>
      <c r="N149" s="9">
        <v>3</v>
      </c>
      <c r="O149" s="9">
        <v>2</v>
      </c>
      <c r="P149" s="9">
        <v>25</v>
      </c>
      <c r="Q149" s="9">
        <v>1</v>
      </c>
      <c r="R149" s="9">
        <v>4</v>
      </c>
      <c r="S149" s="22">
        <f t="shared" si="91"/>
        <v>3</v>
      </c>
      <c r="T149" s="9">
        <v>3</v>
      </c>
      <c r="U149" s="9">
        <v>30</v>
      </c>
      <c r="V149" s="9">
        <v>2</v>
      </c>
      <c r="W149" s="9">
        <v>6</v>
      </c>
      <c r="X149" s="22">
        <f t="shared" si="132"/>
        <v>4</v>
      </c>
      <c r="Y149" s="9">
        <v>4</v>
      </c>
      <c r="Z149">
        <f t="shared" si="125"/>
        <v>1</v>
      </c>
      <c r="AA149">
        <f t="shared" si="126"/>
        <v>-1</v>
      </c>
      <c r="AC149">
        <f t="shared" si="92"/>
        <v>2.5</v>
      </c>
      <c r="AD149">
        <f t="shared" si="93"/>
        <v>-1</v>
      </c>
      <c r="AE149">
        <f t="shared" si="94"/>
        <v>-2</v>
      </c>
      <c r="AF149">
        <f t="shared" si="95"/>
        <v>-1</v>
      </c>
      <c r="AG149">
        <f t="shared" si="96"/>
        <v>1</v>
      </c>
      <c r="AI149" t="str">
        <f t="shared" si="97"/>
        <v>Simple</v>
      </c>
      <c r="AJ149">
        <f t="shared" si="98"/>
        <v>7.281053999999999</v>
      </c>
      <c r="AK149" s="35">
        <f t="shared" si="99"/>
        <v>1.8295591375311555</v>
      </c>
      <c r="AL149">
        <f t="shared" si="100"/>
        <v>1</v>
      </c>
      <c r="AM149">
        <f t="shared" si="101"/>
        <v>0.383</v>
      </c>
      <c r="AN149">
        <f t="shared" si="102"/>
        <v>-0.133</v>
      </c>
      <c r="AO149">
        <f t="shared" si="103"/>
        <v>0.383</v>
      </c>
      <c r="AP149" s="12" t="str">
        <f t="shared" si="104"/>
        <v>Win</v>
      </c>
      <c r="AQ149" s="35">
        <f t="shared" si="105"/>
        <v>1.0468176344987539</v>
      </c>
      <c r="AR149" s="35">
        <f t="shared" si="106"/>
        <v>1.0468176344987539</v>
      </c>
      <c r="AS149">
        <f ca="1" t="shared" si="107"/>
        <v>77</v>
      </c>
      <c r="AT149" s="35">
        <f t="shared" si="108"/>
        <v>1.8295591375311555</v>
      </c>
      <c r="AU149" s="35">
        <f t="shared" si="109"/>
        <v>1.8295591375311555</v>
      </c>
      <c r="AV149">
        <f ca="1" t="shared" si="110"/>
        <v>29</v>
      </c>
      <c r="AW149" s="35">
        <f t="shared" si="111"/>
        <v>0.7827415030324016</v>
      </c>
      <c r="AX149">
        <f t="shared" si="112"/>
        <v>0.102</v>
      </c>
      <c r="AY149">
        <f>IF(BL149="Difficult",1+(MAX(AY$1:AY148)),"")</f>
        <v>77</v>
      </c>
      <c r="AZ149">
        <f>IF(BL149="Simple",1+(MAX(AZ$1:AZ148)),"")</f>
      </c>
      <c r="BA149" s="14">
        <f t="shared" si="113"/>
        <v>1</v>
      </c>
      <c r="BB149" s="14">
        <f t="shared" si="114"/>
        <v>77</v>
      </c>
      <c r="BC149" s="14">
        <v>2</v>
      </c>
      <c r="BD149">
        <f t="shared" si="115"/>
      </c>
      <c r="BE149">
        <f t="shared" si="116"/>
        <v>1.8295591375311555</v>
      </c>
      <c r="BF149" s="35">
        <f t="shared" si="117"/>
      </c>
      <c r="BG149" s="37">
        <f t="shared" si="118"/>
        <v>1</v>
      </c>
      <c r="BH149">
        <f t="shared" si="119"/>
        <v>-1</v>
      </c>
      <c r="BI149">
        <f t="shared" si="120"/>
        <v>2.5</v>
      </c>
      <c r="BJ149" s="37">
        <f t="shared" si="121"/>
        <v>9.208211561413481</v>
      </c>
      <c r="BK149" s="37">
        <f t="shared" si="122"/>
        <v>2.346567974824375</v>
      </c>
      <c r="BL149" t="str">
        <f t="shared" si="123"/>
        <v>Difficult</v>
      </c>
      <c r="BM149" t="str">
        <f t="shared" si="124"/>
        <v>Self</v>
      </c>
      <c r="BN149">
        <f t="shared" si="127"/>
        <v>-1.0113542987612545</v>
      </c>
      <c r="BO149">
        <f t="shared" si="128"/>
        <v>-0.9355443316035106</v>
      </c>
      <c r="BP149">
        <f t="shared" si="129"/>
        <v>-1.0516995073329813</v>
      </c>
      <c r="BQ149">
        <f t="shared" si="130"/>
        <v>-1.2414717871551113</v>
      </c>
      <c r="BR149">
        <f t="shared" si="131"/>
        <v>-1.0600174812132144</v>
      </c>
    </row>
    <row r="150" spans="2:70" ht="12.75">
      <c r="B150" s="23">
        <v>250</v>
      </c>
      <c r="C150" s="21">
        <v>22</v>
      </c>
      <c r="D150" s="10">
        <v>25</v>
      </c>
      <c r="E150" s="9">
        <v>1</v>
      </c>
      <c r="F150">
        <f t="shared" si="89"/>
        <v>0</v>
      </c>
      <c r="G150" s="9">
        <v>0</v>
      </c>
      <c r="H150">
        <v>1</v>
      </c>
      <c r="I150" s="9">
        <v>7</v>
      </c>
      <c r="J150" s="32"/>
      <c r="K150" s="9">
        <v>2</v>
      </c>
      <c r="L150" s="11">
        <f t="shared" si="90"/>
        <v>1</v>
      </c>
      <c r="M150" s="9">
        <v>50</v>
      </c>
      <c r="N150" s="9">
        <v>4</v>
      </c>
      <c r="O150" s="9">
        <v>8.5</v>
      </c>
      <c r="Q150" s="9">
        <v>5</v>
      </c>
      <c r="R150" s="9">
        <v>10</v>
      </c>
      <c r="S150" s="22">
        <f t="shared" si="91"/>
        <v>5</v>
      </c>
      <c r="T150" s="9">
        <v>8.5</v>
      </c>
      <c r="U150" s="9">
        <v>50</v>
      </c>
      <c r="V150" s="9">
        <v>5</v>
      </c>
      <c r="W150" s="9">
        <v>10</v>
      </c>
      <c r="X150" s="22">
        <f t="shared" si="132"/>
        <v>5</v>
      </c>
      <c r="Y150" s="9">
        <v>7</v>
      </c>
      <c r="Z150">
        <f t="shared" si="125"/>
        <v>0</v>
      </c>
      <c r="AA150">
        <f t="shared" si="126"/>
        <v>0</v>
      </c>
      <c r="AC150">
        <f t="shared" si="92"/>
        <v>8.5</v>
      </c>
      <c r="AD150">
        <f t="shared" si="93"/>
        <v>0</v>
      </c>
      <c r="AE150">
        <f t="shared" si="94"/>
        <v>1.5</v>
      </c>
      <c r="AF150">
        <f t="shared" si="95"/>
        <v>1.5</v>
      </c>
      <c r="AG150">
        <f t="shared" si="96"/>
        <v>1.5</v>
      </c>
      <c r="AI150" t="str">
        <f t="shared" si="97"/>
        <v>Simple</v>
      </c>
      <c r="AJ150">
        <f t="shared" si="98"/>
        <v>12.281054</v>
      </c>
      <c r="AK150" s="35">
        <f t="shared" si="99"/>
        <v>7</v>
      </c>
      <c r="AL150">
        <f t="shared" si="100"/>
        <v>0.5</v>
      </c>
      <c r="AM150">
        <f t="shared" si="101"/>
        <v>0.094</v>
      </c>
      <c r="AN150">
        <f t="shared" si="102"/>
        <v>-0.292</v>
      </c>
      <c r="AO150">
        <f t="shared" si="103"/>
        <v>0.292</v>
      </c>
      <c r="AP150" s="12" t="str">
        <f t="shared" si="104"/>
        <v>Lose</v>
      </c>
      <c r="AQ150" s="35">
        <f t="shared" si="105"/>
        <v>-1.9466032237780393</v>
      </c>
      <c r="AR150" s="35">
        <f t="shared" si="106"/>
        <v>-0.21067935524439108</v>
      </c>
      <c r="AS150">
        <f ca="1" t="shared" si="107"/>
        <v>78</v>
      </c>
      <c r="AT150" s="35">
        <f t="shared" si="108"/>
        <v>8.735923868533648</v>
      </c>
      <c r="AU150" s="35">
        <f t="shared" si="109"/>
        <v>8.735923868533648</v>
      </c>
      <c r="AV150">
        <f ca="1" t="shared" si="110"/>
        <v>71</v>
      </c>
      <c r="AW150" s="35">
        <f t="shared" si="111"/>
        <v>8.94660322377804</v>
      </c>
      <c r="AX150">
        <f t="shared" si="112"/>
        <v>0.377</v>
      </c>
      <c r="AY150">
        <f>IF(BL150="Difficult",1+(MAX(AY$1:AY149)),"")</f>
      </c>
      <c r="AZ150">
        <f>IF(BL150="Simple",1+(MAX(AZ$1:AZ149)),"")</f>
        <v>72</v>
      </c>
      <c r="BA150" s="14">
        <f t="shared" si="113"/>
        <v>0</v>
      </c>
      <c r="BB150" s="14">
        <f t="shared" si="114"/>
        <v>72</v>
      </c>
      <c r="BC150" s="14">
        <v>2</v>
      </c>
      <c r="BD150">
        <f t="shared" si="115"/>
        <v>7</v>
      </c>
      <c r="BE150">
        <f t="shared" si="116"/>
      </c>
      <c r="BF150" s="35">
        <f t="shared" si="117"/>
        <v>7</v>
      </c>
      <c r="BG150" s="37">
        <f t="shared" si="118"/>
      </c>
      <c r="BH150">
        <f t="shared" si="119"/>
        <v>0</v>
      </c>
      <c r="BI150">
        <f t="shared" si="120"/>
        <v>8.5</v>
      </c>
      <c r="BJ150" s="37">
        <f t="shared" si="121"/>
        <v>9.208211561413481</v>
      </c>
      <c r="BK150" s="37">
        <f t="shared" si="122"/>
        <v>2.346567974824375</v>
      </c>
      <c r="BL150" t="str">
        <f t="shared" si="123"/>
        <v>Simple</v>
      </c>
      <c r="BM150" t="str">
        <f t="shared" si="124"/>
        <v>Det</v>
      </c>
      <c r="BN150">
        <f t="shared" si="127"/>
        <v>0.35275650380340234</v>
      </c>
      <c r="BO150">
        <f t="shared" si="128"/>
        <v>0.13055986999694705</v>
      </c>
      <c r="BP150">
        <f t="shared" si="129"/>
        <v>-0.10650121593245368</v>
      </c>
      <c r="BQ150">
        <f t="shared" si="130"/>
      </c>
      <c r="BR150">
        <f t="shared" si="131"/>
        <v>0.1256050526226319</v>
      </c>
    </row>
    <row r="151" spans="2:70" ht="12.75">
      <c r="B151" s="23">
        <v>251</v>
      </c>
      <c r="C151" s="21">
        <v>23</v>
      </c>
      <c r="D151" s="10">
        <v>20</v>
      </c>
      <c r="E151" s="9">
        <v>0</v>
      </c>
      <c r="F151">
        <f t="shared" si="89"/>
        <v>0</v>
      </c>
      <c r="G151" s="9">
        <v>1</v>
      </c>
      <c r="H151">
        <v>3</v>
      </c>
      <c r="I151" s="9">
        <v>2</v>
      </c>
      <c r="J151" s="26">
        <v>23</v>
      </c>
      <c r="K151" s="9">
        <v>0</v>
      </c>
      <c r="L151" s="11">
        <f t="shared" si="90"/>
        <v>3</v>
      </c>
      <c r="M151" s="9">
        <v>12</v>
      </c>
      <c r="N151" s="9">
        <v>3</v>
      </c>
      <c r="O151" s="9">
        <v>2</v>
      </c>
      <c r="P151" s="9">
        <v>10</v>
      </c>
      <c r="Q151" s="9">
        <v>1</v>
      </c>
      <c r="R151" s="9">
        <v>4</v>
      </c>
      <c r="S151" s="22">
        <f t="shared" si="91"/>
        <v>3</v>
      </c>
      <c r="T151" s="9">
        <v>4</v>
      </c>
      <c r="U151" s="9">
        <v>50</v>
      </c>
      <c r="V151" s="9">
        <v>2</v>
      </c>
      <c r="W151" s="9">
        <v>5</v>
      </c>
      <c r="X151" s="22">
        <f t="shared" si="132"/>
        <v>3</v>
      </c>
      <c r="Y151" s="9">
        <v>4</v>
      </c>
      <c r="Z151">
        <f t="shared" si="125"/>
        <v>0</v>
      </c>
      <c r="AA151">
        <f t="shared" si="126"/>
        <v>0</v>
      </c>
      <c r="AC151">
        <f t="shared" si="92"/>
        <v>3</v>
      </c>
      <c r="AD151">
        <f t="shared" si="93"/>
        <v>-2</v>
      </c>
      <c r="AE151">
        <f t="shared" si="94"/>
        <v>-2</v>
      </c>
      <c r="AF151">
        <f t="shared" si="95"/>
        <v>0</v>
      </c>
      <c r="AG151">
        <f t="shared" si="96"/>
        <v>0</v>
      </c>
      <c r="AH151" s="9">
        <v>20</v>
      </c>
      <c r="AI151" t="str">
        <f t="shared" si="97"/>
        <v>Simple</v>
      </c>
      <c r="AJ151">
        <f t="shared" si="98"/>
        <v>10.718946</v>
      </c>
      <c r="AK151" s="35">
        <f t="shared" si="99"/>
        <v>2.7490821519800606</v>
      </c>
      <c r="AL151">
        <f t="shared" si="100"/>
        <v>0</v>
      </c>
      <c r="AM151">
        <f t="shared" si="101"/>
        <v>0.588</v>
      </c>
      <c r="AN151">
        <f t="shared" si="102"/>
        <v>-0.526</v>
      </c>
      <c r="AO151">
        <f t="shared" si="103"/>
        <v>0.626</v>
      </c>
      <c r="AP151" s="12" t="str">
        <f t="shared" si="104"/>
        <v>Win</v>
      </c>
      <c r="AQ151" s="35">
        <f t="shared" si="105"/>
        <v>0.942931831698282</v>
      </c>
      <c r="AR151" s="35">
        <f t="shared" si="106"/>
        <v>0.9765911827506231</v>
      </c>
      <c r="AS151">
        <f ca="1" t="shared" si="107"/>
        <v>90</v>
      </c>
      <c r="AT151" s="35">
        <f t="shared" si="108"/>
        <v>2.7827415030324016</v>
      </c>
      <c r="AU151" s="35">
        <f t="shared" si="109"/>
        <v>2.7827415030324016</v>
      </c>
      <c r="AV151">
        <f ca="1" t="shared" si="110"/>
        <v>80</v>
      </c>
      <c r="AW151" s="35">
        <f t="shared" si="111"/>
        <v>1.8061503202817786</v>
      </c>
      <c r="AX151">
        <f t="shared" si="112"/>
        <v>0.355</v>
      </c>
      <c r="AY151">
        <f>IF(BL151="Difficult",1+(MAX(AY$1:AY150)),"")</f>
        <v>78</v>
      </c>
      <c r="AZ151">
        <f>IF(BL151="Simple",1+(MAX(AZ$1:AZ150)),"")</f>
      </c>
      <c r="BA151" s="14">
        <f t="shared" si="113"/>
        <v>1</v>
      </c>
      <c r="BB151" s="14">
        <f t="shared" si="114"/>
        <v>78</v>
      </c>
      <c r="BC151" s="14">
        <v>2</v>
      </c>
      <c r="BD151">
        <f t="shared" si="115"/>
      </c>
      <c r="BE151">
        <f t="shared" si="116"/>
        <v>2.7490821519800606</v>
      </c>
      <c r="BF151" s="35">
        <f t="shared" si="117"/>
      </c>
      <c r="BG151" s="37">
        <f t="shared" si="118"/>
        <v>2</v>
      </c>
      <c r="BH151">
        <f t="shared" si="119"/>
        <v>-2</v>
      </c>
      <c r="BI151">
        <f t="shared" si="120"/>
        <v>3</v>
      </c>
      <c r="BJ151" s="37">
        <f t="shared" si="121"/>
        <v>9.208211561413481</v>
      </c>
      <c r="BK151" s="37">
        <f t="shared" si="122"/>
        <v>2.346567974824375</v>
      </c>
      <c r="BL151" t="str">
        <f t="shared" si="123"/>
        <v>Difficult</v>
      </c>
      <c r="BM151" t="str">
        <f t="shared" si="124"/>
        <v>Indet</v>
      </c>
      <c r="BN151">
        <f t="shared" si="127"/>
        <v>-1.4660578996161402</v>
      </c>
      <c r="BO151">
        <f t="shared" si="128"/>
        <v>-1.4899185164357485</v>
      </c>
      <c r="BP151">
        <f t="shared" si="129"/>
        <v>-1.0516995073329813</v>
      </c>
      <c r="BQ151">
        <f t="shared" si="130"/>
        <v>-2.0267622959574436</v>
      </c>
      <c r="BR151">
        <f t="shared" si="131"/>
        <v>-1.5086095548355782</v>
      </c>
    </row>
    <row r="152" spans="2:70" ht="12.75">
      <c r="B152" s="23">
        <v>252</v>
      </c>
      <c r="C152" s="21">
        <v>24</v>
      </c>
      <c r="D152" s="10">
        <v>24</v>
      </c>
      <c r="E152" s="9">
        <v>2</v>
      </c>
      <c r="F152">
        <f t="shared" si="89"/>
        <v>1</v>
      </c>
      <c r="G152" s="9">
        <v>0</v>
      </c>
      <c r="H152">
        <v>2</v>
      </c>
      <c r="I152" s="9">
        <v>9</v>
      </c>
      <c r="J152" s="9">
        <v>3</v>
      </c>
      <c r="K152" s="9">
        <v>2</v>
      </c>
      <c r="L152" s="11">
        <f t="shared" si="90"/>
        <v>5</v>
      </c>
      <c r="M152" s="9">
        <v>75</v>
      </c>
      <c r="N152" s="9">
        <v>6</v>
      </c>
      <c r="O152" s="9">
        <v>8</v>
      </c>
      <c r="P152" s="9">
        <v>60</v>
      </c>
      <c r="Q152" s="9">
        <v>7</v>
      </c>
      <c r="R152" s="9">
        <v>10</v>
      </c>
      <c r="S152" s="22">
        <f t="shared" si="91"/>
        <v>3</v>
      </c>
      <c r="T152" s="9">
        <v>8</v>
      </c>
      <c r="U152" s="9">
        <v>30</v>
      </c>
      <c r="V152" s="9">
        <v>6</v>
      </c>
      <c r="W152" s="9">
        <v>9</v>
      </c>
      <c r="X152" s="22">
        <f t="shared" si="132"/>
        <v>3</v>
      </c>
      <c r="Y152" s="9">
        <v>7</v>
      </c>
      <c r="Z152">
        <f t="shared" si="125"/>
        <v>0</v>
      </c>
      <c r="AA152">
        <f t="shared" si="126"/>
        <v>0</v>
      </c>
      <c r="AC152">
        <f t="shared" si="92"/>
        <v>8</v>
      </c>
      <c r="AD152">
        <f t="shared" si="93"/>
        <v>0</v>
      </c>
      <c r="AE152">
        <f t="shared" si="94"/>
        <v>1</v>
      </c>
      <c r="AF152">
        <f t="shared" si="95"/>
        <v>1</v>
      </c>
      <c r="AG152">
        <f t="shared" si="96"/>
        <v>1</v>
      </c>
      <c r="AI152" t="str">
        <f t="shared" si="97"/>
        <v>Simple</v>
      </c>
      <c r="AJ152">
        <f t="shared" si="98"/>
        <v>9.281054</v>
      </c>
      <c r="AK152" s="35">
        <f t="shared" si="99"/>
        <v>9.782741503032401</v>
      </c>
      <c r="AL152">
        <f t="shared" si="100"/>
        <v>-1</v>
      </c>
      <c r="AM152">
        <f t="shared" si="101"/>
        <v>0.481</v>
      </c>
      <c r="AN152">
        <f t="shared" si="102"/>
        <v>0.119</v>
      </c>
      <c r="AO152">
        <f t="shared" si="103"/>
        <v>0.481</v>
      </c>
      <c r="AP152" s="12" t="str">
        <f t="shared" si="104"/>
        <v>Win</v>
      </c>
      <c r="AQ152" s="35">
        <f t="shared" si="105"/>
        <v>1.9531823655012461</v>
      </c>
      <c r="AR152" s="35">
        <f t="shared" si="106"/>
        <v>1.9531823655012461</v>
      </c>
      <c r="AS152">
        <f ca="1" t="shared" si="107"/>
        <v>73</v>
      </c>
      <c r="AT152" s="35">
        <f t="shared" si="108"/>
        <v>9.782741503032401</v>
      </c>
      <c r="AU152" s="35">
        <f t="shared" si="109"/>
        <v>9.782741503032401</v>
      </c>
      <c r="AV152">
        <f ca="1" t="shared" si="110"/>
        <v>43</v>
      </c>
      <c r="AW152" s="35">
        <f t="shared" si="111"/>
        <v>7.829559137531155</v>
      </c>
      <c r="AX152">
        <f t="shared" si="112"/>
        <v>0.179</v>
      </c>
      <c r="AY152">
        <f>IF(BL152="Difficult",1+(MAX(AY$1:AY151)),"")</f>
      </c>
      <c r="AZ152">
        <f>IF(BL152="Simple",1+(MAX(AZ$1:AZ151)),"")</f>
        <v>73</v>
      </c>
      <c r="BA152" s="14">
        <f t="shared" si="113"/>
        <v>0</v>
      </c>
      <c r="BB152" s="14">
        <f t="shared" si="114"/>
        <v>73</v>
      </c>
      <c r="BC152" s="14">
        <v>2</v>
      </c>
      <c r="BD152">
        <f t="shared" si="115"/>
        <v>9.782741503032401</v>
      </c>
      <c r="BE152">
        <f t="shared" si="116"/>
      </c>
      <c r="BF152" s="35">
        <f t="shared" si="117"/>
        <v>9</v>
      </c>
      <c r="BG152" s="37">
        <f t="shared" si="118"/>
      </c>
      <c r="BH152">
        <f t="shared" si="119"/>
        <v>0</v>
      </c>
      <c r="BI152">
        <f t="shared" si="120"/>
        <v>8</v>
      </c>
      <c r="BJ152" s="37">
        <f t="shared" si="121"/>
        <v>9.208211561413481</v>
      </c>
      <c r="BK152" s="37">
        <f t="shared" si="122"/>
        <v>2.346567974824375</v>
      </c>
      <c r="BL152" t="str">
        <f t="shared" si="123"/>
        <v>Simple</v>
      </c>
      <c r="BM152" t="str">
        <f t="shared" si="124"/>
        <v>Self</v>
      </c>
      <c r="BN152">
        <f t="shared" si="127"/>
        <v>0.35275650380340234</v>
      </c>
      <c r="BO152">
        <f t="shared" si="128"/>
        <v>1.1966640715974046</v>
      </c>
      <c r="BP152">
        <f t="shared" si="129"/>
        <v>1.7838953668686017</v>
      </c>
      <c r="BQ152">
        <f t="shared" si="130"/>
        <v>0.5908727333836643</v>
      </c>
      <c r="BR152">
        <f t="shared" si="131"/>
        <v>0.9810471689132683</v>
      </c>
    </row>
    <row r="153" spans="2:70" ht="12.75">
      <c r="B153" s="23">
        <v>253</v>
      </c>
      <c r="C153" s="21">
        <v>25</v>
      </c>
      <c r="D153" s="10">
        <v>25</v>
      </c>
      <c r="E153" s="9">
        <v>2</v>
      </c>
      <c r="F153">
        <f t="shared" si="89"/>
        <v>1</v>
      </c>
      <c r="G153" s="9">
        <v>0</v>
      </c>
      <c r="H153">
        <v>2</v>
      </c>
      <c r="I153" s="9">
        <v>10</v>
      </c>
      <c r="J153" s="9">
        <v>0.7</v>
      </c>
      <c r="K153" s="9">
        <v>0.75</v>
      </c>
      <c r="L153" s="11">
        <f t="shared" si="90"/>
        <v>3.75</v>
      </c>
      <c r="M153" s="9">
        <v>75</v>
      </c>
      <c r="N153" s="9">
        <v>5</v>
      </c>
      <c r="O153" s="9">
        <v>9</v>
      </c>
      <c r="P153" s="9">
        <v>60</v>
      </c>
      <c r="Q153" s="9">
        <v>8</v>
      </c>
      <c r="R153" s="9">
        <v>10</v>
      </c>
      <c r="S153" s="22">
        <f t="shared" si="91"/>
        <v>2</v>
      </c>
      <c r="T153" s="9">
        <v>7</v>
      </c>
      <c r="U153" s="9">
        <v>70</v>
      </c>
      <c r="V153" s="9">
        <v>8</v>
      </c>
      <c r="W153" s="9">
        <v>10</v>
      </c>
      <c r="X153" s="22">
        <f t="shared" si="132"/>
        <v>2</v>
      </c>
      <c r="Y153" s="9">
        <v>8</v>
      </c>
      <c r="Z153">
        <f t="shared" si="125"/>
        <v>0</v>
      </c>
      <c r="AA153">
        <f t="shared" si="126"/>
        <v>0</v>
      </c>
      <c r="AC153">
        <f t="shared" si="92"/>
        <v>8</v>
      </c>
      <c r="AD153">
        <f t="shared" si="93"/>
        <v>2</v>
      </c>
      <c r="AE153">
        <f t="shared" si="94"/>
        <v>1</v>
      </c>
      <c r="AF153">
        <f t="shared" si="95"/>
        <v>-1</v>
      </c>
      <c r="AG153">
        <f t="shared" si="96"/>
        <v>-1</v>
      </c>
      <c r="AI153" t="str">
        <f t="shared" si="97"/>
        <v>Simple</v>
      </c>
      <c r="AJ153">
        <f t="shared" si="98"/>
        <v>11.581054</v>
      </c>
      <c r="AK153" s="35">
        <f t="shared" si="99"/>
        <v>10.728901223358834</v>
      </c>
      <c r="AL153">
        <f t="shared" si="100"/>
        <v>-1</v>
      </c>
      <c r="AM153">
        <f t="shared" si="101"/>
        <v>0.792</v>
      </c>
      <c r="AN153">
        <f t="shared" si="102"/>
        <v>-0.19200000000000006</v>
      </c>
      <c r="AO153">
        <f t="shared" si="103"/>
        <v>0.792</v>
      </c>
      <c r="AP153" s="12" t="str">
        <f t="shared" si="104"/>
        <v>Win</v>
      </c>
      <c r="AQ153" s="35">
        <f t="shared" si="105"/>
        <v>1.7822979995807948</v>
      </c>
      <c r="AR153" s="35">
        <f t="shared" si="106"/>
        <v>1.7822979995807948</v>
      </c>
      <c r="AS153">
        <f ca="1" t="shared" si="107"/>
        <v>74</v>
      </c>
      <c r="AT153" s="35">
        <f t="shared" si="108"/>
        <v>10.728901223358834</v>
      </c>
      <c r="AU153" s="35">
        <f t="shared" si="109"/>
        <v>10.728901223358834</v>
      </c>
      <c r="AV153">
        <f ca="1" t="shared" si="110"/>
        <v>71</v>
      </c>
      <c r="AW153" s="35">
        <f t="shared" si="111"/>
        <v>8.94660322377804</v>
      </c>
      <c r="AX153">
        <f t="shared" si="112"/>
        <v>0.377</v>
      </c>
      <c r="AY153">
        <f>IF(BL153="Difficult",1+(MAX(AY$1:AY152)),"")</f>
      </c>
      <c r="AZ153">
        <f>IF(BL153="Simple",1+(MAX(AZ$1:AZ152)),"")</f>
        <v>74</v>
      </c>
      <c r="BA153" s="14">
        <f t="shared" si="113"/>
        <v>0</v>
      </c>
      <c r="BB153" s="14">
        <f t="shared" si="114"/>
        <v>74</v>
      </c>
      <c r="BC153" s="14">
        <v>2</v>
      </c>
      <c r="BD153">
        <f t="shared" si="115"/>
        <v>10.728901223358834</v>
      </c>
      <c r="BE153">
        <f t="shared" si="116"/>
      </c>
      <c r="BF153" s="35">
        <f t="shared" si="117"/>
        <v>10</v>
      </c>
      <c r="BG153" s="37">
        <f t="shared" si="118"/>
      </c>
      <c r="BH153">
        <f t="shared" si="119"/>
        <v>2</v>
      </c>
      <c r="BI153">
        <f t="shared" si="120"/>
        <v>8</v>
      </c>
      <c r="BJ153" s="37">
        <f t="shared" si="121"/>
        <v>9.208211561413481</v>
      </c>
      <c r="BK153" s="37">
        <f t="shared" si="122"/>
        <v>2.346567974824375</v>
      </c>
      <c r="BL153" t="str">
        <f t="shared" si="123"/>
        <v>Simple</v>
      </c>
      <c r="BM153" t="str">
        <f t="shared" si="124"/>
        <v>Self</v>
      </c>
      <c r="BN153">
        <f t="shared" si="127"/>
        <v>-0.7840024983338117</v>
      </c>
      <c r="BO153">
        <f t="shared" si="128"/>
        <v>1.1966640715974046</v>
      </c>
      <c r="BP153">
        <f t="shared" si="129"/>
        <v>0.8386970754680739</v>
      </c>
      <c r="BQ153">
        <f t="shared" si="130"/>
        <v>0.5908727333836643</v>
      </c>
      <c r="BR153">
        <f t="shared" si="131"/>
        <v>0.4605578455288328</v>
      </c>
    </row>
    <row r="154" spans="2:70" ht="12.75">
      <c r="B154" s="23">
        <v>254</v>
      </c>
      <c r="C154" s="21">
        <v>26</v>
      </c>
      <c r="D154" s="31"/>
      <c r="E154" s="9">
        <v>0</v>
      </c>
      <c r="F154">
        <f t="shared" si="89"/>
        <v>0</v>
      </c>
      <c r="G154" s="9">
        <v>1</v>
      </c>
      <c r="H154">
        <v>3</v>
      </c>
      <c r="I154" s="9">
        <v>2</v>
      </c>
      <c r="J154" s="32"/>
      <c r="K154" s="9">
        <v>2</v>
      </c>
      <c r="L154" s="11">
        <f t="shared" si="90"/>
        <v>5</v>
      </c>
      <c r="M154" s="9">
        <v>50</v>
      </c>
      <c r="N154" s="9">
        <v>4</v>
      </c>
      <c r="O154" s="9">
        <v>2</v>
      </c>
      <c r="P154" s="9">
        <v>40</v>
      </c>
      <c r="Q154" s="9">
        <v>0</v>
      </c>
      <c r="R154" s="9">
        <v>5</v>
      </c>
      <c r="S154" s="22">
        <f>R154-Q154</f>
        <v>5</v>
      </c>
      <c r="T154" s="9">
        <v>2</v>
      </c>
      <c r="U154" s="9">
        <v>40</v>
      </c>
      <c r="V154" s="9">
        <v>0</v>
      </c>
      <c r="W154" s="9">
        <v>5</v>
      </c>
      <c r="X154" s="22">
        <f>W154-V154</f>
        <v>5</v>
      </c>
      <c r="Y154" s="9">
        <v>2</v>
      </c>
      <c r="Z154">
        <f t="shared" si="125"/>
        <v>0</v>
      </c>
      <c r="AA154">
        <f t="shared" si="126"/>
        <v>0</v>
      </c>
      <c r="AC154">
        <f t="shared" si="92"/>
        <v>2</v>
      </c>
      <c r="AD154">
        <f t="shared" si="93"/>
        <v>0</v>
      </c>
      <c r="AE154">
        <f t="shared" si="94"/>
        <v>0</v>
      </c>
      <c r="AF154">
        <f t="shared" si="95"/>
        <v>0</v>
      </c>
      <c r="AG154">
        <f t="shared" si="96"/>
        <v>0</v>
      </c>
      <c r="AH154" s="26"/>
      <c r="AI154" t="str">
        <f t="shared" si="97"/>
        <v>Simple</v>
      </c>
      <c r="AJ154">
        <f t="shared" si="98"/>
        <v>12.281054</v>
      </c>
      <c r="AK154" s="35">
        <f t="shared" si="99"/>
        <v>2</v>
      </c>
      <c r="AL154">
        <f t="shared" si="100"/>
        <v>-1</v>
      </c>
      <c r="AM154">
        <f t="shared" si="101"/>
        <v>0.514</v>
      </c>
      <c r="AN154">
        <f t="shared" si="102"/>
        <v>-0.44099999999999995</v>
      </c>
      <c r="AO154">
        <f t="shared" si="103"/>
        <v>0.841</v>
      </c>
      <c r="AP154" s="12" t="str">
        <f t="shared" si="104"/>
        <v>Win</v>
      </c>
      <c r="AQ154" s="35">
        <f t="shared" si="105"/>
        <v>1.2790577745059535</v>
      </c>
      <c r="AR154" s="35">
        <f t="shared" si="106"/>
        <v>3.098366378234145</v>
      </c>
      <c r="AS154">
        <f ca="1" t="shared" si="107"/>
        <v>92</v>
      </c>
      <c r="AT154" s="35">
        <f t="shared" si="108"/>
        <v>3.8193086037281914</v>
      </c>
      <c r="AU154" s="35">
        <f t="shared" si="109"/>
        <v>3.8193086037281914</v>
      </c>
      <c r="AV154">
        <f ca="1" t="shared" si="110"/>
        <v>50</v>
      </c>
      <c r="AW154" s="35">
        <f t="shared" si="111"/>
        <v>0.7209422254940466</v>
      </c>
      <c r="AX154">
        <f t="shared" si="112"/>
        <v>0.046</v>
      </c>
      <c r="AY154">
        <f>IF(BL154="Difficult",1+(MAX(AY$1:AY153)),"")</f>
        <v>79</v>
      </c>
      <c r="AZ154">
        <f>IF(BL154="Simple",1+(MAX(AZ$1:AZ153)),"")</f>
      </c>
      <c r="BA154" s="14">
        <f t="shared" si="113"/>
        <v>1</v>
      </c>
      <c r="BB154" s="14">
        <f t="shared" si="114"/>
        <v>79</v>
      </c>
      <c r="BC154" s="14">
        <v>2</v>
      </c>
      <c r="BD154">
        <f t="shared" si="115"/>
      </c>
      <c r="BE154">
        <f t="shared" si="116"/>
        <v>2</v>
      </c>
      <c r="BF154" s="35">
        <f t="shared" si="117"/>
      </c>
      <c r="BG154" s="37">
        <f t="shared" si="118"/>
        <v>2</v>
      </c>
      <c r="BH154">
        <f t="shared" si="119"/>
        <v>0</v>
      </c>
      <c r="BI154">
        <f t="shared" si="120"/>
        <v>2</v>
      </c>
      <c r="BJ154" s="37">
        <f t="shared" si="121"/>
        <v>9.208211561413481</v>
      </c>
      <c r="BK154" s="37">
        <f t="shared" si="122"/>
        <v>2.346567974824375</v>
      </c>
      <c r="BL154" t="str">
        <f t="shared" si="123"/>
        <v>Difficult</v>
      </c>
      <c r="BM154" t="str">
        <f t="shared" si="124"/>
        <v>Indet</v>
      </c>
      <c r="BN154">
        <f t="shared" si="127"/>
        <v>0.35275650380340234</v>
      </c>
      <c r="BO154">
        <f t="shared" si="128"/>
        <v>0.13055986999694705</v>
      </c>
      <c r="BP154">
        <f t="shared" si="129"/>
        <v>-0.10650121593245368</v>
      </c>
      <c r="BQ154">
        <f t="shared" si="130"/>
        <v>-0.45618127835277894</v>
      </c>
      <c r="BR154">
        <f t="shared" si="131"/>
        <v>-0.019841530121220793</v>
      </c>
    </row>
    <row r="155" spans="2:70" ht="12.75">
      <c r="B155" s="23">
        <v>255</v>
      </c>
      <c r="C155" s="21">
        <v>27</v>
      </c>
      <c r="E155" s="9">
        <v>1</v>
      </c>
      <c r="F155">
        <f t="shared" si="89"/>
        <v>0</v>
      </c>
      <c r="G155" s="9">
        <v>1</v>
      </c>
      <c r="H155">
        <v>3</v>
      </c>
      <c r="I155" s="9">
        <v>1</v>
      </c>
      <c r="J155" s="26">
        <v>4</v>
      </c>
      <c r="K155" s="9">
        <v>3</v>
      </c>
      <c r="L155" s="11">
        <f t="shared" si="90"/>
        <v>6</v>
      </c>
      <c r="M155" s="9">
        <v>0</v>
      </c>
      <c r="N155" s="9">
        <v>3</v>
      </c>
      <c r="O155" s="9">
        <v>2</v>
      </c>
      <c r="P155" s="9">
        <v>10</v>
      </c>
      <c r="S155" s="22">
        <f t="shared" si="91"/>
      </c>
      <c r="T155" s="9">
        <v>3</v>
      </c>
      <c r="U155" s="9">
        <v>60</v>
      </c>
      <c r="X155" s="22">
        <f>IF(V155*W155=0,"",W155-V155)</f>
      </c>
      <c r="Y155" s="9">
        <v>2</v>
      </c>
      <c r="Z155">
        <f t="shared" si="125"/>
      </c>
      <c r="AA155">
        <f t="shared" si="126"/>
      </c>
      <c r="AC155">
        <f t="shared" si="92"/>
        <v>2.5</v>
      </c>
      <c r="AD155">
        <f t="shared" si="93"/>
        <v>-1</v>
      </c>
      <c r="AE155">
        <f t="shared" si="94"/>
        <v>0</v>
      </c>
      <c r="AF155">
        <f t="shared" si="95"/>
        <v>1</v>
      </c>
      <c r="AG155">
        <f t="shared" si="96"/>
        <v>-1</v>
      </c>
      <c r="AI155" t="str">
        <f t="shared" si="97"/>
        <v>Simple</v>
      </c>
      <c r="AJ155">
        <f t="shared" si="98"/>
        <v>8.281054</v>
      </c>
      <c r="AK155" s="35">
        <f t="shared" si="99"/>
        <v>1.8061503202817786</v>
      </c>
      <c r="AL155">
        <f t="shared" si="100"/>
        <v>-2</v>
      </c>
      <c r="AM155">
        <f t="shared" si="101"/>
        <v>0.355</v>
      </c>
      <c r="AN155">
        <f t="shared" si="102"/>
        <v>-0.843</v>
      </c>
      <c r="AO155">
        <f t="shared" si="103"/>
        <v>0.943</v>
      </c>
      <c r="AP155" s="12" t="str">
        <f t="shared" si="104"/>
        <v>Win</v>
      </c>
      <c r="AQ155" s="35">
        <f t="shared" si="105"/>
        <v>-0.9531823655012461</v>
      </c>
      <c r="AR155" s="35">
        <f t="shared" si="106"/>
        <v>1.2406673142169753</v>
      </c>
      <c r="AS155">
        <f ca="1" t="shared" si="107"/>
        <v>11</v>
      </c>
      <c r="AT155" s="35">
        <f t="shared" si="108"/>
        <v>4</v>
      </c>
      <c r="AU155" s="35">
        <f t="shared" si="109"/>
        <v>4</v>
      </c>
      <c r="AV155">
        <f ca="1" t="shared" si="110"/>
        <v>81</v>
      </c>
      <c r="AW155" s="35">
        <f t="shared" si="111"/>
        <v>2.7593326857830247</v>
      </c>
      <c r="AX155">
        <f t="shared" si="112"/>
        <v>0.607</v>
      </c>
      <c r="AY155">
        <f>IF(BL155="Difficult",1+(MAX(AY$1:AY154)),"")</f>
        <v>80</v>
      </c>
      <c r="AZ155">
        <f>IF(BL155="Simple",1+(MAX(AZ$1:AZ154)),"")</f>
      </c>
      <c r="BA155" s="14">
        <f t="shared" si="113"/>
        <v>1</v>
      </c>
      <c r="BB155" s="14">
        <f t="shared" si="114"/>
        <v>80</v>
      </c>
      <c r="BC155" s="14">
        <v>2</v>
      </c>
      <c r="BD155">
        <f t="shared" si="115"/>
      </c>
      <c r="BE155">
        <f t="shared" si="116"/>
        <v>1.8061503202817786</v>
      </c>
      <c r="BF155" s="35">
        <f t="shared" si="117"/>
      </c>
      <c r="BG155" s="37">
        <f t="shared" si="118"/>
        <v>1</v>
      </c>
      <c r="BH155">
        <f t="shared" si="119"/>
        <v>-1</v>
      </c>
      <c r="BI155">
        <f t="shared" si="120"/>
        <v>2.5</v>
      </c>
      <c r="BJ155" s="37">
        <f t="shared" si="121"/>
        <v>9.208211561413481</v>
      </c>
      <c r="BK155" s="37">
        <f t="shared" si="122"/>
        <v>2.346567974824375</v>
      </c>
      <c r="BL155" t="str">
        <f t="shared" si="123"/>
        <v>Difficult</v>
      </c>
      <c r="BM155" t="str">
        <f t="shared" si="124"/>
        <v>Det</v>
      </c>
      <c r="BN155">
        <f t="shared" si="127"/>
        <v>1.2621637055131736</v>
      </c>
      <c r="BO155">
        <f t="shared" si="128"/>
        <v>-2.0016485332039684</v>
      </c>
      <c r="BP155">
        <f t="shared" si="129"/>
        <v>-1.0516995073329813</v>
      </c>
      <c r="BQ155">
        <f t="shared" si="130"/>
        <v>-2.0267622959574436</v>
      </c>
      <c r="BR155">
        <f t="shared" si="131"/>
        <v>-0.954486657745305</v>
      </c>
    </row>
    <row r="156" spans="2:70" ht="12.75">
      <c r="B156" s="23">
        <v>256</v>
      </c>
      <c r="C156" s="21">
        <v>28</v>
      </c>
      <c r="D156" s="26">
        <v>31</v>
      </c>
      <c r="E156" s="9">
        <v>0</v>
      </c>
      <c r="F156">
        <f t="shared" si="89"/>
        <v>0</v>
      </c>
      <c r="G156" s="9">
        <v>0</v>
      </c>
      <c r="H156">
        <v>1</v>
      </c>
      <c r="I156" s="9">
        <v>9</v>
      </c>
      <c r="J156" s="9">
        <v>0.7</v>
      </c>
      <c r="K156" s="9">
        <v>1</v>
      </c>
      <c r="L156" s="11">
        <f t="shared" si="90"/>
        <v>4</v>
      </c>
      <c r="M156" s="9">
        <v>5</v>
      </c>
      <c r="N156" s="9">
        <v>4</v>
      </c>
      <c r="O156" s="9">
        <v>7</v>
      </c>
      <c r="P156" s="9">
        <v>60</v>
      </c>
      <c r="Q156" s="9">
        <v>5</v>
      </c>
      <c r="R156" s="9">
        <v>10</v>
      </c>
      <c r="S156" s="22">
        <f t="shared" si="91"/>
        <v>5</v>
      </c>
      <c r="T156" s="9">
        <v>7</v>
      </c>
      <c r="U156" s="9">
        <v>40</v>
      </c>
      <c r="V156" s="9">
        <v>4</v>
      </c>
      <c r="W156" s="9">
        <v>6</v>
      </c>
      <c r="X156" s="22">
        <f aca="true" t="shared" si="133" ref="X156:X184">W156-V156</f>
        <v>2</v>
      </c>
      <c r="Y156" s="9">
        <v>7</v>
      </c>
      <c r="Z156">
        <f t="shared" si="125"/>
        <v>-3</v>
      </c>
      <c r="AA156">
        <f t="shared" si="126"/>
        <v>3</v>
      </c>
      <c r="AC156">
        <f t="shared" si="92"/>
        <v>7</v>
      </c>
      <c r="AD156">
        <f t="shared" si="93"/>
        <v>0</v>
      </c>
      <c r="AE156">
        <f t="shared" si="94"/>
        <v>0</v>
      </c>
      <c r="AF156">
        <f t="shared" si="95"/>
        <v>0</v>
      </c>
      <c r="AG156">
        <f t="shared" si="96"/>
        <v>0</v>
      </c>
      <c r="AH156" s="9">
        <v>31</v>
      </c>
      <c r="AI156" t="str">
        <f t="shared" si="97"/>
        <v>Simple</v>
      </c>
      <c r="AJ156">
        <f t="shared" si="98"/>
        <v>11.581054</v>
      </c>
      <c r="AK156" s="35">
        <f t="shared" si="99"/>
        <v>9.728901223358834</v>
      </c>
      <c r="AL156">
        <f t="shared" si="100"/>
        <v>-2</v>
      </c>
      <c r="AM156">
        <f t="shared" si="101"/>
        <v>0.462</v>
      </c>
      <c r="AN156">
        <f t="shared" si="102"/>
        <v>0.09999999999999998</v>
      </c>
      <c r="AO156">
        <f t="shared" si="103"/>
        <v>0.5</v>
      </c>
      <c r="AP156" s="12" t="str">
        <f t="shared" si="104"/>
        <v>Win</v>
      </c>
      <c r="AQ156" s="35">
        <f t="shared" si="105"/>
        <v>0.004681763449875476</v>
      </c>
      <c r="AR156" s="35">
        <f t="shared" si="106"/>
        <v>0.08193086037281994</v>
      </c>
      <c r="AS156">
        <f ca="1" t="shared" si="107"/>
        <v>107</v>
      </c>
      <c r="AT156" s="35">
        <f t="shared" si="108"/>
        <v>9.806150320281779</v>
      </c>
      <c r="AU156" s="35">
        <f t="shared" si="109"/>
        <v>9.806150320281779</v>
      </c>
      <c r="AV156">
        <f ca="1" t="shared" si="110"/>
        <v>89</v>
      </c>
      <c r="AW156" s="35">
        <f t="shared" si="111"/>
        <v>9.724219459908959</v>
      </c>
      <c r="AX156">
        <f t="shared" si="112"/>
        <v>0.452</v>
      </c>
      <c r="AY156">
        <f>IF(BL156="Difficult",1+(MAX(AY$1:AY155)),"")</f>
      </c>
      <c r="AZ156">
        <f>IF(BL156="Simple",1+(MAX(AZ$1:AZ155)),"")</f>
        <v>75</v>
      </c>
      <c r="BA156" s="14">
        <f t="shared" si="113"/>
        <v>0</v>
      </c>
      <c r="BB156" s="14">
        <f t="shared" si="114"/>
        <v>75</v>
      </c>
      <c r="BC156" s="14">
        <v>2</v>
      </c>
      <c r="BD156">
        <f t="shared" si="115"/>
        <v>9.728901223358834</v>
      </c>
      <c r="BE156">
        <f t="shared" si="116"/>
      </c>
      <c r="BF156" s="35">
        <f t="shared" si="117"/>
        <v>9</v>
      </c>
      <c r="BG156" s="37">
        <f t="shared" si="118"/>
      </c>
      <c r="BH156">
        <f t="shared" si="119"/>
        <v>0</v>
      </c>
      <c r="BI156">
        <f t="shared" si="120"/>
        <v>7</v>
      </c>
      <c r="BJ156" s="37">
        <f t="shared" si="121"/>
        <v>9.208211561413481</v>
      </c>
      <c r="BK156" s="37">
        <f t="shared" si="122"/>
        <v>2.346567974824375</v>
      </c>
      <c r="BL156" t="str">
        <f t="shared" si="123"/>
        <v>Simple</v>
      </c>
      <c r="BM156" t="str">
        <f t="shared" si="124"/>
        <v>Indet</v>
      </c>
      <c r="BN156">
        <f t="shared" si="127"/>
        <v>-0.5566506979063689</v>
      </c>
      <c r="BO156">
        <f t="shared" si="128"/>
        <v>-1.7884276928838767</v>
      </c>
      <c r="BP156">
        <f t="shared" si="129"/>
        <v>-0.10650121593245368</v>
      </c>
      <c r="BQ156">
        <f t="shared" si="130"/>
        <v>0.5908727333836643</v>
      </c>
      <c r="BR156">
        <f t="shared" si="131"/>
        <v>-0.46517671833475877</v>
      </c>
    </row>
    <row r="157" spans="2:70" ht="12.75">
      <c r="B157" s="23">
        <v>257</v>
      </c>
      <c r="C157" s="21">
        <v>29</v>
      </c>
      <c r="D157" s="10">
        <v>42</v>
      </c>
      <c r="E157" s="9">
        <v>0</v>
      </c>
      <c r="F157">
        <f t="shared" si="89"/>
        <v>0</v>
      </c>
      <c r="G157" s="9">
        <v>0</v>
      </c>
      <c r="H157">
        <v>1</v>
      </c>
      <c r="I157" s="9">
        <v>8</v>
      </c>
      <c r="J157" s="9">
        <v>0.5</v>
      </c>
      <c r="K157" s="9">
        <v>0</v>
      </c>
      <c r="L157" s="11">
        <f t="shared" si="90"/>
        <v>3</v>
      </c>
      <c r="M157" s="9">
        <v>65</v>
      </c>
      <c r="N157" s="9">
        <v>4</v>
      </c>
      <c r="O157" s="9">
        <v>5</v>
      </c>
      <c r="P157" s="9">
        <v>50</v>
      </c>
      <c r="Q157" s="9">
        <v>1</v>
      </c>
      <c r="R157" s="9">
        <v>9</v>
      </c>
      <c r="S157" s="22">
        <f t="shared" si="91"/>
        <v>8</v>
      </c>
      <c r="T157" s="9">
        <v>5</v>
      </c>
      <c r="U157" s="9">
        <v>50</v>
      </c>
      <c r="V157" s="9">
        <v>1</v>
      </c>
      <c r="W157" s="9">
        <v>9</v>
      </c>
      <c r="X157" s="22">
        <f t="shared" si="133"/>
        <v>8</v>
      </c>
      <c r="Y157" s="9">
        <v>5</v>
      </c>
      <c r="Z157">
        <f t="shared" si="125"/>
        <v>0</v>
      </c>
      <c r="AA157">
        <f t="shared" si="126"/>
        <v>0</v>
      </c>
      <c r="AC157">
        <f t="shared" si="92"/>
        <v>5</v>
      </c>
      <c r="AD157">
        <f t="shared" si="93"/>
        <v>0</v>
      </c>
      <c r="AE157">
        <f t="shared" si="94"/>
        <v>0</v>
      </c>
      <c r="AF157">
        <f t="shared" si="95"/>
        <v>0</v>
      </c>
      <c r="AG157">
        <f t="shared" si="96"/>
        <v>0</v>
      </c>
      <c r="AH157" s="9">
        <v>42</v>
      </c>
      <c r="AI157" t="str">
        <f t="shared" si="97"/>
        <v>Simple</v>
      </c>
      <c r="AJ157">
        <f t="shared" si="98"/>
        <v>11.781054</v>
      </c>
      <c r="AK157" s="35">
        <f t="shared" si="99"/>
        <v>8.724219459908959</v>
      </c>
      <c r="AL157">
        <f t="shared" si="100"/>
        <v>-3</v>
      </c>
      <c r="AM157">
        <f t="shared" si="101"/>
        <v>0.283</v>
      </c>
      <c r="AN157">
        <f t="shared" si="102"/>
        <v>0.199</v>
      </c>
      <c r="AO157">
        <f t="shared" si="103"/>
        <v>0.301</v>
      </c>
      <c r="AP157" s="12" t="str">
        <f t="shared" si="104"/>
        <v>Win</v>
      </c>
      <c r="AQ157" s="35">
        <f t="shared" si="105"/>
        <v>3.6539930081608283</v>
      </c>
      <c r="AR157" s="35">
        <f t="shared" si="106"/>
        <v>3.700810642659583</v>
      </c>
      <c r="AS157">
        <f ca="1" t="shared" si="107"/>
        <v>25</v>
      </c>
      <c r="AT157" s="35">
        <f t="shared" si="108"/>
        <v>8.771037094407713</v>
      </c>
      <c r="AU157" s="35">
        <f t="shared" si="109"/>
        <v>8.771037094407713</v>
      </c>
      <c r="AV157">
        <f ca="1" t="shared" si="110"/>
        <v>20</v>
      </c>
      <c r="AW157" s="35">
        <f t="shared" si="111"/>
        <v>5.07022645174813</v>
      </c>
      <c r="AX157">
        <f t="shared" si="112"/>
        <v>0.018</v>
      </c>
      <c r="AY157">
        <f>IF(BL157="Difficult",1+(MAX(AY$1:AY156)),"")</f>
      </c>
      <c r="AZ157">
        <f>IF(BL157="Simple",1+(MAX(AZ$1:AZ156)),"")</f>
        <v>76</v>
      </c>
      <c r="BA157" s="14">
        <f t="shared" si="113"/>
        <v>0</v>
      </c>
      <c r="BB157" s="14">
        <f t="shared" si="114"/>
        <v>76</v>
      </c>
      <c r="BC157" s="14">
        <v>2</v>
      </c>
      <c r="BD157">
        <f t="shared" si="115"/>
        <v>8.724219459908959</v>
      </c>
      <c r="BE157">
        <f t="shared" si="116"/>
      </c>
      <c r="BF157" s="35">
        <f t="shared" si="117"/>
        <v>8</v>
      </c>
      <c r="BG157" s="37">
        <f t="shared" si="118"/>
      </c>
      <c r="BH157">
        <f t="shared" si="119"/>
        <v>0</v>
      </c>
      <c r="BI157">
        <f t="shared" si="120"/>
        <v>5</v>
      </c>
      <c r="BJ157" s="37">
        <f t="shared" si="121"/>
        <v>9.208211561413481</v>
      </c>
      <c r="BK157" s="37">
        <f t="shared" si="122"/>
        <v>2.346567974824375</v>
      </c>
      <c r="BL157" t="str">
        <f t="shared" si="123"/>
        <v>Simple</v>
      </c>
      <c r="BM157" t="str">
        <f t="shared" si="124"/>
        <v>Indet</v>
      </c>
      <c r="BN157">
        <f t="shared" si="127"/>
        <v>-1.4660578996161402</v>
      </c>
      <c r="BO157">
        <f t="shared" si="128"/>
        <v>0.7702223909572217</v>
      </c>
      <c r="BP157">
        <f t="shared" si="129"/>
        <v>-0.10650121593245368</v>
      </c>
      <c r="BQ157">
        <f t="shared" si="130"/>
        <v>0.06734572751544271</v>
      </c>
      <c r="BR157">
        <f t="shared" si="131"/>
        <v>-0.18374774926898235</v>
      </c>
    </row>
    <row r="158" spans="2:70" ht="12.75">
      <c r="B158" s="23">
        <v>258</v>
      </c>
      <c r="C158" s="21">
        <v>30</v>
      </c>
      <c r="D158" s="10">
        <v>30</v>
      </c>
      <c r="E158" s="9">
        <v>2</v>
      </c>
      <c r="F158">
        <f t="shared" si="89"/>
        <v>1</v>
      </c>
      <c r="G158" s="9">
        <v>0</v>
      </c>
      <c r="H158">
        <v>2</v>
      </c>
      <c r="I158" s="9">
        <v>10</v>
      </c>
      <c r="J158" s="9">
        <v>10.5</v>
      </c>
      <c r="K158" s="9">
        <v>2</v>
      </c>
      <c r="L158" s="11">
        <f t="shared" si="90"/>
        <v>5</v>
      </c>
      <c r="M158" s="9">
        <v>50</v>
      </c>
      <c r="N158" s="9">
        <v>5</v>
      </c>
      <c r="O158" s="9">
        <v>9</v>
      </c>
      <c r="P158" s="9">
        <v>50</v>
      </c>
      <c r="Q158" s="9">
        <v>8</v>
      </c>
      <c r="R158" s="9">
        <v>10</v>
      </c>
      <c r="S158" s="22">
        <f t="shared" si="91"/>
        <v>2</v>
      </c>
      <c r="T158" s="9">
        <v>8</v>
      </c>
      <c r="U158" s="9">
        <v>45</v>
      </c>
      <c r="V158" s="9">
        <v>4</v>
      </c>
      <c r="W158" s="9">
        <v>10</v>
      </c>
      <c r="X158" s="22">
        <f t="shared" si="133"/>
        <v>6</v>
      </c>
      <c r="Y158" s="9">
        <v>8</v>
      </c>
      <c r="Z158">
        <f t="shared" si="125"/>
        <v>4</v>
      </c>
      <c r="AA158">
        <f t="shared" si="126"/>
        <v>-4</v>
      </c>
      <c r="AC158">
        <f t="shared" si="92"/>
        <v>8.5</v>
      </c>
      <c r="AD158">
        <f t="shared" si="93"/>
        <v>1</v>
      </c>
      <c r="AE158">
        <f t="shared" si="94"/>
        <v>1</v>
      </c>
      <c r="AF158">
        <f t="shared" si="95"/>
        <v>0</v>
      </c>
      <c r="AG158">
        <f t="shared" si="96"/>
        <v>0</v>
      </c>
      <c r="AI158" t="str">
        <f t="shared" si="97"/>
        <v>Simple</v>
      </c>
      <c r="AJ158">
        <f t="shared" si="98"/>
        <v>1.7810539999999992</v>
      </c>
      <c r="AK158" s="35">
        <f t="shared" si="99"/>
        <v>10.958307632402729</v>
      </c>
      <c r="AL158">
        <f t="shared" si="100"/>
        <v>-1</v>
      </c>
      <c r="AM158">
        <f t="shared" si="101"/>
        <v>0.99</v>
      </c>
      <c r="AN158">
        <f t="shared" si="102"/>
        <v>-0.49</v>
      </c>
      <c r="AO158">
        <f t="shared" si="103"/>
        <v>0.99</v>
      </c>
      <c r="AP158" s="12" t="str">
        <f t="shared" si="104"/>
        <v>Win</v>
      </c>
      <c r="AQ158" s="35">
        <f t="shared" si="105"/>
        <v>0.37308720116830685</v>
      </c>
      <c r="AR158" s="35">
        <f t="shared" si="106"/>
        <v>0.37308720116830685</v>
      </c>
      <c r="AS158">
        <f ca="1" t="shared" si="107"/>
        <v>77</v>
      </c>
      <c r="AT158" s="35">
        <f t="shared" si="108"/>
        <v>10.958307632402729</v>
      </c>
      <c r="AU158" s="35">
        <f t="shared" si="109"/>
        <v>10.958307632402729</v>
      </c>
      <c r="AV158">
        <f ca="1" t="shared" si="110"/>
        <v>34</v>
      </c>
      <c r="AW158" s="35">
        <f t="shared" si="111"/>
        <v>10.585220431234422</v>
      </c>
      <c r="AX158">
        <f t="shared" si="112"/>
        <v>0.754</v>
      </c>
      <c r="AY158">
        <f>IF(BL158="Difficult",1+(MAX(AY$1:AY157)),"")</f>
      </c>
      <c r="AZ158">
        <f>IF(BL158="Simple",1+(MAX(AZ$1:AZ157)),"")</f>
        <v>77</v>
      </c>
      <c r="BA158" s="14">
        <f t="shared" si="113"/>
        <v>0</v>
      </c>
      <c r="BB158" s="14">
        <f t="shared" si="114"/>
        <v>77</v>
      </c>
      <c r="BC158" s="14">
        <v>2</v>
      </c>
      <c r="BD158">
        <f t="shared" si="115"/>
        <v>10.958307632402729</v>
      </c>
      <c r="BE158">
        <f t="shared" si="116"/>
      </c>
      <c r="BF158" s="35">
        <f t="shared" si="117"/>
        <v>10</v>
      </c>
      <c r="BG158" s="37">
        <f t="shared" si="118"/>
      </c>
      <c r="BH158">
        <f t="shared" si="119"/>
        <v>1</v>
      </c>
      <c r="BI158">
        <f t="shared" si="120"/>
        <v>8.5</v>
      </c>
      <c r="BJ158" s="37">
        <f t="shared" si="121"/>
        <v>9.208211561413481</v>
      </c>
      <c r="BK158" s="37">
        <f t="shared" si="122"/>
        <v>2.346567974824375</v>
      </c>
      <c r="BL158" t="str">
        <f t="shared" si="123"/>
        <v>Simple</v>
      </c>
      <c r="BM158" t="str">
        <f t="shared" si="124"/>
        <v>Self</v>
      </c>
      <c r="BN158">
        <f t="shared" si="127"/>
        <v>0.35275650380340234</v>
      </c>
      <c r="BO158">
        <f t="shared" si="128"/>
        <v>0.13055986999694705</v>
      </c>
      <c r="BP158">
        <f t="shared" si="129"/>
        <v>0.8386970754680739</v>
      </c>
      <c r="BQ158">
        <f t="shared" si="130"/>
        <v>0.06734572751544271</v>
      </c>
      <c r="BR158">
        <f t="shared" si="131"/>
        <v>0.34733979419596656</v>
      </c>
    </row>
    <row r="159" spans="2:70" ht="12.75">
      <c r="B159" s="23">
        <v>259</v>
      </c>
      <c r="C159" s="21">
        <v>31</v>
      </c>
      <c r="D159" s="10">
        <v>31</v>
      </c>
      <c r="E159" s="9">
        <v>2</v>
      </c>
      <c r="F159">
        <f t="shared" si="89"/>
        <v>1</v>
      </c>
      <c r="G159" s="9">
        <v>0</v>
      </c>
      <c r="H159">
        <v>2</v>
      </c>
      <c r="I159" s="9">
        <v>8</v>
      </c>
      <c r="J159" s="9">
        <v>1</v>
      </c>
      <c r="K159" s="9">
        <v>1</v>
      </c>
      <c r="L159" s="11">
        <f t="shared" si="90"/>
        <v>2</v>
      </c>
      <c r="M159" s="9">
        <v>50</v>
      </c>
      <c r="N159" s="9">
        <v>4</v>
      </c>
      <c r="O159" s="9">
        <v>8</v>
      </c>
      <c r="P159" s="9">
        <v>60</v>
      </c>
      <c r="Q159" s="17">
        <v>1</v>
      </c>
      <c r="R159" s="17">
        <v>8</v>
      </c>
      <c r="S159" s="22">
        <f t="shared" si="91"/>
        <v>7</v>
      </c>
      <c r="T159" s="9">
        <v>8</v>
      </c>
      <c r="U159" s="9">
        <v>60</v>
      </c>
      <c r="V159" s="17">
        <v>1</v>
      </c>
      <c r="W159" s="17">
        <v>8</v>
      </c>
      <c r="X159" s="22">
        <f t="shared" si="133"/>
        <v>7</v>
      </c>
      <c r="Y159" s="9">
        <v>8</v>
      </c>
      <c r="Z159">
        <f t="shared" si="125"/>
        <v>0</v>
      </c>
      <c r="AA159">
        <f t="shared" si="126"/>
        <v>0</v>
      </c>
      <c r="AC159">
        <f t="shared" si="92"/>
        <v>8</v>
      </c>
      <c r="AD159">
        <f t="shared" si="93"/>
        <v>0</v>
      </c>
      <c r="AE159">
        <f t="shared" si="94"/>
        <v>0</v>
      </c>
      <c r="AF159">
        <f t="shared" si="95"/>
        <v>0</v>
      </c>
      <c r="AG159">
        <f t="shared" si="96"/>
        <v>0</v>
      </c>
      <c r="AI159" t="str">
        <f t="shared" si="97"/>
        <v>Simple</v>
      </c>
      <c r="AJ159">
        <f t="shared" si="98"/>
        <v>11.281054</v>
      </c>
      <c r="AK159" s="35">
        <f t="shared" si="99"/>
        <v>8.735923868533648</v>
      </c>
      <c r="AL159">
        <f t="shared" si="100"/>
        <v>0</v>
      </c>
      <c r="AM159">
        <f t="shared" si="101"/>
        <v>0.292</v>
      </c>
      <c r="AN159">
        <f t="shared" si="102"/>
        <v>0.308</v>
      </c>
      <c r="AO159">
        <f t="shared" si="103"/>
        <v>0.292</v>
      </c>
      <c r="AP159" s="12" t="str">
        <f t="shared" si="104"/>
        <v>Lose</v>
      </c>
      <c r="AQ159" s="35">
        <f t="shared" si="105"/>
        <v>-1.2340881724937685</v>
      </c>
      <c r="AR159" s="35">
        <f t="shared" si="106"/>
        <v>-1.2340881724937685</v>
      </c>
      <c r="AS159">
        <f ca="1" t="shared" si="107"/>
        <v>78</v>
      </c>
      <c r="AT159" s="35">
        <f t="shared" si="108"/>
        <v>8.735923868533648</v>
      </c>
      <c r="AU159" s="35">
        <f t="shared" si="109"/>
        <v>8.735923868533648</v>
      </c>
      <c r="AV159">
        <f ca="1" t="shared" si="110"/>
        <v>53</v>
      </c>
      <c r="AW159" s="35">
        <f t="shared" si="111"/>
        <v>9.970012041027417</v>
      </c>
      <c r="AX159">
        <f t="shared" si="112"/>
        <v>0.669</v>
      </c>
      <c r="AY159">
        <f>IF(BL159="Difficult",1+(MAX(AY$1:AY158)),"")</f>
      </c>
      <c r="AZ159">
        <f>IF(BL159="Simple",1+(MAX(AZ$1:AZ158)),"")</f>
        <v>78</v>
      </c>
      <c r="BA159" s="14">
        <f t="shared" si="113"/>
        <v>0</v>
      </c>
      <c r="BB159" s="14">
        <f t="shared" si="114"/>
        <v>78</v>
      </c>
      <c r="BC159" s="14">
        <v>2</v>
      </c>
      <c r="BD159">
        <f t="shared" si="115"/>
        <v>8.735923868533648</v>
      </c>
      <c r="BE159">
        <f t="shared" si="116"/>
      </c>
      <c r="BF159" s="35">
        <f t="shared" si="117"/>
        <v>8</v>
      </c>
      <c r="BG159" s="37">
        <f t="shared" si="118"/>
      </c>
      <c r="BH159">
        <f t="shared" si="119"/>
        <v>0</v>
      </c>
      <c r="BI159">
        <f t="shared" si="120"/>
        <v>8</v>
      </c>
      <c r="BJ159" s="37">
        <f t="shared" si="121"/>
        <v>9.208211561413481</v>
      </c>
      <c r="BK159" s="37">
        <f t="shared" si="122"/>
        <v>2.346567974824375</v>
      </c>
      <c r="BL159" t="str">
        <f t="shared" si="123"/>
        <v>Simple</v>
      </c>
      <c r="BM159" t="str">
        <f t="shared" si="124"/>
        <v>Self</v>
      </c>
      <c r="BN159">
        <f t="shared" si="127"/>
        <v>-0.5566506979063689</v>
      </c>
      <c r="BO159">
        <f t="shared" si="128"/>
        <v>0.13055986999694705</v>
      </c>
      <c r="BP159">
        <f t="shared" si="129"/>
        <v>-0.10650121593245368</v>
      </c>
      <c r="BQ159">
        <f t="shared" si="130"/>
        <v>0.5908727333836643</v>
      </c>
      <c r="BR159">
        <f t="shared" si="131"/>
        <v>0.014570172385447194</v>
      </c>
    </row>
    <row r="160" spans="2:70" ht="12.75">
      <c r="B160" s="23">
        <v>260</v>
      </c>
      <c r="C160" s="21">
        <v>32</v>
      </c>
      <c r="D160" s="10">
        <v>32</v>
      </c>
      <c r="E160" s="9">
        <v>2</v>
      </c>
      <c r="F160">
        <f t="shared" si="89"/>
        <v>1</v>
      </c>
      <c r="G160" s="9">
        <v>1</v>
      </c>
      <c r="H160">
        <v>4</v>
      </c>
      <c r="I160" s="9">
        <v>2</v>
      </c>
      <c r="J160" s="9">
        <v>2</v>
      </c>
      <c r="K160" s="32"/>
      <c r="L160" s="11">
        <f t="shared" si="90"/>
        <v>3</v>
      </c>
      <c r="M160" s="9">
        <v>0</v>
      </c>
      <c r="N160" s="9">
        <v>2</v>
      </c>
      <c r="O160" s="9">
        <v>2</v>
      </c>
      <c r="P160" s="9">
        <v>10</v>
      </c>
      <c r="Q160" s="17">
        <v>1</v>
      </c>
      <c r="R160" s="17">
        <v>3</v>
      </c>
      <c r="S160" s="22">
        <f t="shared" si="91"/>
        <v>2</v>
      </c>
      <c r="T160" s="9">
        <v>3</v>
      </c>
      <c r="U160" s="9">
        <v>30</v>
      </c>
      <c r="V160" s="17">
        <v>2</v>
      </c>
      <c r="W160" s="17">
        <v>9</v>
      </c>
      <c r="X160" s="22">
        <f t="shared" si="133"/>
        <v>7</v>
      </c>
      <c r="Y160" s="9">
        <v>3</v>
      </c>
      <c r="Z160">
        <f t="shared" si="125"/>
        <v>5</v>
      </c>
      <c r="AA160">
        <f t="shared" si="126"/>
        <v>-5</v>
      </c>
      <c r="AC160">
        <f t="shared" si="92"/>
        <v>2.5</v>
      </c>
      <c r="AD160">
        <f t="shared" si="93"/>
        <v>-1</v>
      </c>
      <c r="AE160">
        <f t="shared" si="94"/>
        <v>-1</v>
      </c>
      <c r="AF160">
        <f t="shared" si="95"/>
        <v>0</v>
      </c>
      <c r="AG160">
        <f t="shared" si="96"/>
        <v>0</v>
      </c>
      <c r="AI160" t="str">
        <f t="shared" si="97"/>
        <v>Simple</v>
      </c>
      <c r="AJ160">
        <f t="shared" si="98"/>
        <v>10.281054</v>
      </c>
      <c r="AK160" s="35">
        <f t="shared" si="99"/>
        <v>2.7593326857830247</v>
      </c>
      <c r="AL160">
        <f t="shared" si="100"/>
        <v>0</v>
      </c>
      <c r="AM160">
        <f t="shared" si="101"/>
        <v>0.607</v>
      </c>
      <c r="AN160">
        <f t="shared" si="102"/>
        <v>-0.507</v>
      </c>
      <c r="AO160">
        <f t="shared" si="103"/>
        <v>0.607</v>
      </c>
      <c r="AP160" s="12" t="str">
        <f t="shared" si="104"/>
        <v>Win</v>
      </c>
      <c r="AQ160" s="35">
        <f t="shared" si="105"/>
        <v>0.9531823655012461</v>
      </c>
      <c r="AR160" s="35">
        <f t="shared" si="106"/>
        <v>0.9531823655012461</v>
      </c>
      <c r="AS160">
        <f ca="1" t="shared" si="107"/>
        <v>81</v>
      </c>
      <c r="AT160" s="35">
        <f t="shared" si="108"/>
        <v>2.7593326857830247</v>
      </c>
      <c r="AU160" s="35">
        <f t="shared" si="109"/>
        <v>2.7593326857830247</v>
      </c>
      <c r="AV160">
        <f ca="1" t="shared" si="110"/>
        <v>80</v>
      </c>
      <c r="AW160" s="35">
        <f t="shared" si="111"/>
        <v>1.8061503202817786</v>
      </c>
      <c r="AX160">
        <f t="shared" si="112"/>
        <v>0.355</v>
      </c>
      <c r="AY160">
        <f>IF(BL160="Difficult",1+(MAX(AY$1:AY159)),"")</f>
        <v>81</v>
      </c>
      <c r="AZ160">
        <f>IF(BL160="Simple",1+(MAX(AZ$1:AZ159)),"")</f>
      </c>
      <c r="BA160" s="14">
        <f t="shared" si="113"/>
        <v>1</v>
      </c>
      <c r="BB160" s="14">
        <f t="shared" si="114"/>
        <v>81</v>
      </c>
      <c r="BC160" s="14">
        <v>2</v>
      </c>
      <c r="BD160">
        <f t="shared" si="115"/>
      </c>
      <c r="BE160">
        <f t="shared" si="116"/>
        <v>2.7593326857830247</v>
      </c>
      <c r="BF160" s="35">
        <f t="shared" si="117"/>
      </c>
      <c r="BG160" s="37">
        <f t="shared" si="118"/>
        <v>2</v>
      </c>
      <c r="BH160">
        <f t="shared" si="119"/>
        <v>-1</v>
      </c>
      <c r="BI160">
        <f t="shared" si="120"/>
        <v>2.5</v>
      </c>
      <c r="BJ160" s="37">
        <f t="shared" si="121"/>
        <v>9.208211561413481</v>
      </c>
      <c r="BK160" s="37">
        <f t="shared" si="122"/>
        <v>2.346567974824375</v>
      </c>
      <c r="BL160" t="str">
        <f t="shared" si="123"/>
        <v>Difficult</v>
      </c>
      <c r="BM160" t="str">
        <f t="shared" si="124"/>
        <v>Self</v>
      </c>
      <c r="BN160">
        <f t="shared" si="127"/>
      </c>
      <c r="BO160">
        <f t="shared" si="128"/>
        <v>-2.0016485332039684</v>
      </c>
      <c r="BP160">
        <f t="shared" si="129"/>
        <v>-1.996897798733509</v>
      </c>
      <c r="BQ160">
        <f t="shared" si="130"/>
        <v>-2.0267622959574436</v>
      </c>
      <c r="BR160">
        <f t="shared" si="131"/>
        <v>-2.008436209298307</v>
      </c>
    </row>
    <row r="161" spans="2:70" ht="12.75">
      <c r="B161" s="23">
        <v>261</v>
      </c>
      <c r="C161" s="21">
        <v>33</v>
      </c>
      <c r="D161" s="10">
        <v>19</v>
      </c>
      <c r="E161" s="9">
        <v>0</v>
      </c>
      <c r="F161">
        <f t="shared" si="89"/>
        <v>0</v>
      </c>
      <c r="G161" s="9">
        <v>0</v>
      </c>
      <c r="H161">
        <v>1</v>
      </c>
      <c r="I161" s="9">
        <v>7</v>
      </c>
      <c r="J161" s="9">
        <v>5</v>
      </c>
      <c r="K161" s="9">
        <v>0</v>
      </c>
      <c r="L161" s="11">
        <f t="shared" si="90"/>
        <v>3</v>
      </c>
      <c r="M161" s="9">
        <v>0</v>
      </c>
      <c r="N161" s="9">
        <v>4</v>
      </c>
      <c r="O161" s="9">
        <v>9</v>
      </c>
      <c r="P161" s="9">
        <v>50</v>
      </c>
      <c r="Q161" s="9">
        <v>7</v>
      </c>
      <c r="R161" s="9">
        <v>10</v>
      </c>
      <c r="S161" s="22">
        <f t="shared" si="91"/>
        <v>3</v>
      </c>
      <c r="T161" s="9">
        <v>9</v>
      </c>
      <c r="U161" s="9">
        <v>50</v>
      </c>
      <c r="V161" s="9">
        <v>7</v>
      </c>
      <c r="W161" s="9">
        <v>10</v>
      </c>
      <c r="X161" s="22">
        <f t="shared" si="133"/>
        <v>3</v>
      </c>
      <c r="Y161" s="9">
        <v>8</v>
      </c>
      <c r="Z161">
        <f t="shared" si="125"/>
        <v>0</v>
      </c>
      <c r="AA161">
        <f t="shared" si="126"/>
        <v>0</v>
      </c>
      <c r="AC161">
        <f t="shared" si="92"/>
        <v>9</v>
      </c>
      <c r="AD161">
        <f t="shared" si="93"/>
        <v>0</v>
      </c>
      <c r="AE161">
        <f t="shared" si="94"/>
        <v>1</v>
      </c>
      <c r="AF161">
        <f t="shared" si="95"/>
        <v>1</v>
      </c>
      <c r="AG161">
        <f t="shared" si="96"/>
        <v>1</v>
      </c>
      <c r="AH161" s="9">
        <v>19</v>
      </c>
      <c r="AI161" t="str">
        <f t="shared" si="97"/>
        <v>Simple</v>
      </c>
      <c r="AJ161">
        <f t="shared" si="98"/>
        <v>7.281053999999999</v>
      </c>
      <c r="AK161" s="35">
        <f t="shared" si="99"/>
        <v>7.829559137531155</v>
      </c>
      <c r="AL161">
        <f t="shared" si="100"/>
        <v>2</v>
      </c>
      <c r="AM161">
        <f t="shared" si="101"/>
        <v>0.179</v>
      </c>
      <c r="AN161">
        <f t="shared" si="102"/>
        <v>0.33099999999999996</v>
      </c>
      <c r="AO161">
        <f t="shared" si="103"/>
        <v>0.169</v>
      </c>
      <c r="AP161" s="12" t="str">
        <f t="shared" si="104"/>
        <v>Win</v>
      </c>
      <c r="AQ161" s="35">
        <f t="shared" si="105"/>
        <v>2.7593326857830247</v>
      </c>
      <c r="AR161" s="35">
        <f t="shared" si="106"/>
        <v>2.735923868533648</v>
      </c>
      <c r="AS161">
        <f ca="1" t="shared" si="107"/>
        <v>9</v>
      </c>
      <c r="AT161" s="35">
        <f t="shared" si="108"/>
        <v>7.806150320281779</v>
      </c>
      <c r="AU161" s="35">
        <f t="shared" si="109"/>
        <v>7.806150320281779</v>
      </c>
      <c r="AV161">
        <f ca="1" t="shared" si="110"/>
        <v>20</v>
      </c>
      <c r="AW161" s="35">
        <f t="shared" si="111"/>
        <v>5.07022645174813</v>
      </c>
      <c r="AX161">
        <f t="shared" si="112"/>
        <v>0.018</v>
      </c>
      <c r="AY161">
        <f>IF(BL161="Difficult",1+(MAX(AY$1:AY160)),"")</f>
      </c>
      <c r="AZ161">
        <f>IF(BL161="Simple",1+(MAX(AZ$1:AZ160)),"")</f>
        <v>79</v>
      </c>
      <c r="BA161" s="14">
        <f t="shared" si="113"/>
        <v>0</v>
      </c>
      <c r="BB161" s="14">
        <f t="shared" si="114"/>
        <v>79</v>
      </c>
      <c r="BC161" s="14">
        <v>2</v>
      </c>
      <c r="BD161">
        <f t="shared" si="115"/>
        <v>7.829559137531155</v>
      </c>
      <c r="BE161">
        <f t="shared" si="116"/>
      </c>
      <c r="BF161" s="35">
        <f t="shared" si="117"/>
        <v>7</v>
      </c>
      <c r="BG161" s="37">
        <f t="shared" si="118"/>
      </c>
      <c r="BH161">
        <f t="shared" si="119"/>
        <v>0</v>
      </c>
      <c r="BI161">
        <f t="shared" si="120"/>
        <v>9</v>
      </c>
      <c r="BJ161" s="37">
        <f t="shared" si="121"/>
        <v>9.208211561413481</v>
      </c>
      <c r="BK161" s="37">
        <f t="shared" si="122"/>
        <v>2.346567974824375</v>
      </c>
      <c r="BL161" t="str">
        <f t="shared" si="123"/>
        <v>Simple</v>
      </c>
      <c r="BM161" t="str">
        <f t="shared" si="124"/>
        <v>Indet</v>
      </c>
      <c r="BN161">
        <f t="shared" si="127"/>
        <v>-1.4660578996161402</v>
      </c>
      <c r="BO161">
        <f t="shared" si="128"/>
        <v>-2.0016485332039684</v>
      </c>
      <c r="BP161">
        <f t="shared" si="129"/>
        <v>-0.10650121593245368</v>
      </c>
      <c r="BQ161">
        <f t="shared" si="130"/>
        <v>0.06734572751544271</v>
      </c>
      <c r="BR161">
        <f t="shared" si="131"/>
        <v>-0.8767154803092799</v>
      </c>
    </row>
    <row r="162" spans="2:70" ht="12.75">
      <c r="B162" s="23">
        <v>262</v>
      </c>
      <c r="C162" s="21">
        <v>34</v>
      </c>
      <c r="D162" s="10">
        <v>35</v>
      </c>
      <c r="E162" s="9">
        <v>0</v>
      </c>
      <c r="F162">
        <f t="shared" si="89"/>
        <v>0</v>
      </c>
      <c r="G162" s="9">
        <v>1</v>
      </c>
      <c r="H162">
        <v>3</v>
      </c>
      <c r="I162" s="9">
        <v>1</v>
      </c>
      <c r="J162" s="9">
        <v>0.5</v>
      </c>
      <c r="K162" s="9">
        <v>1.5</v>
      </c>
      <c r="L162" s="11">
        <f t="shared" si="90"/>
        <v>4.5</v>
      </c>
      <c r="M162" s="9">
        <v>50</v>
      </c>
      <c r="N162" s="9">
        <v>4</v>
      </c>
      <c r="O162" s="9">
        <v>3</v>
      </c>
      <c r="P162" s="9">
        <v>50</v>
      </c>
      <c r="Q162" s="9">
        <v>1</v>
      </c>
      <c r="R162" s="9">
        <v>6</v>
      </c>
      <c r="S162" s="22">
        <f t="shared" si="91"/>
        <v>5</v>
      </c>
      <c r="T162" s="9">
        <v>3</v>
      </c>
      <c r="U162" s="9">
        <v>50</v>
      </c>
      <c r="V162" s="9">
        <v>1</v>
      </c>
      <c r="W162" s="9">
        <v>6</v>
      </c>
      <c r="X162" s="22">
        <f t="shared" si="133"/>
        <v>5</v>
      </c>
      <c r="Y162" s="9">
        <v>3</v>
      </c>
      <c r="Z162">
        <f t="shared" si="125"/>
        <v>0</v>
      </c>
      <c r="AA162">
        <f t="shared" si="126"/>
        <v>0</v>
      </c>
      <c r="AC162">
        <f t="shared" si="92"/>
        <v>3</v>
      </c>
      <c r="AD162">
        <f t="shared" si="93"/>
        <v>0</v>
      </c>
      <c r="AE162">
        <f t="shared" si="94"/>
        <v>0</v>
      </c>
      <c r="AF162">
        <f t="shared" si="95"/>
        <v>0</v>
      </c>
      <c r="AG162">
        <f t="shared" si="96"/>
        <v>0</v>
      </c>
      <c r="AH162" s="9">
        <v>35</v>
      </c>
      <c r="AI162" t="str">
        <f t="shared" si="97"/>
        <v>Simple</v>
      </c>
      <c r="AJ162">
        <f t="shared" si="98"/>
        <v>11.781054</v>
      </c>
      <c r="AK162" s="35">
        <f t="shared" si="99"/>
        <v>1.7242194599089595</v>
      </c>
      <c r="AL162">
        <f t="shared" si="100"/>
        <v>-3</v>
      </c>
      <c r="AM162">
        <f t="shared" si="101"/>
        <v>0.28</v>
      </c>
      <c r="AN162">
        <f t="shared" si="102"/>
        <v>-0.5</v>
      </c>
      <c r="AO162">
        <f t="shared" si="103"/>
        <v>1</v>
      </c>
      <c r="AP162" s="12" t="str">
        <f t="shared" si="104"/>
        <v>Win</v>
      </c>
      <c r="AQ162" s="35">
        <f t="shared" si="105"/>
        <v>-0.27578054009104047</v>
      </c>
      <c r="AR162" s="35">
        <f t="shared" si="106"/>
        <v>4.351132258740654</v>
      </c>
      <c r="AS162">
        <f ca="1" t="shared" si="107"/>
        <v>42</v>
      </c>
      <c r="AT162" s="35">
        <f t="shared" si="108"/>
        <v>6.351132258740654</v>
      </c>
      <c r="AU162" s="35">
        <f t="shared" si="109"/>
        <v>6.351132258740654</v>
      </c>
      <c r="AV162">
        <f ca="1" t="shared" si="110"/>
        <v>79</v>
      </c>
      <c r="AW162" s="35">
        <f t="shared" si="111"/>
        <v>2</v>
      </c>
      <c r="AX162">
        <f t="shared" si="112"/>
        <v>0.514</v>
      </c>
      <c r="AY162">
        <f>IF(BL162="Difficult",1+(MAX(AY$1:AY161)),"")</f>
        <v>82</v>
      </c>
      <c r="AZ162">
        <f>IF(BL162="Simple",1+(MAX(AZ$1:AZ161)),"")</f>
      </c>
      <c r="BA162" s="14">
        <f t="shared" si="113"/>
        <v>1</v>
      </c>
      <c r="BB162" s="14">
        <f t="shared" si="114"/>
        <v>82</v>
      </c>
      <c r="BC162" s="14">
        <v>2</v>
      </c>
      <c r="BD162">
        <f t="shared" si="115"/>
      </c>
      <c r="BE162">
        <f t="shared" si="116"/>
        <v>1.7242194599089595</v>
      </c>
      <c r="BF162" s="35">
        <f t="shared" si="117"/>
      </c>
      <c r="BG162" s="37">
        <f t="shared" si="118"/>
        <v>1</v>
      </c>
      <c r="BH162">
        <f t="shared" si="119"/>
        <v>0</v>
      </c>
      <c r="BI162">
        <f t="shared" si="120"/>
        <v>3</v>
      </c>
      <c r="BJ162" s="37">
        <f t="shared" si="121"/>
        <v>9.208211561413481</v>
      </c>
      <c r="BK162" s="37">
        <f t="shared" si="122"/>
        <v>2.346567974824375</v>
      </c>
      <c r="BL162" t="str">
        <f t="shared" si="123"/>
        <v>Difficult</v>
      </c>
      <c r="BM162" t="str">
        <f t="shared" si="124"/>
        <v>Indet</v>
      </c>
      <c r="BN162">
        <f t="shared" si="127"/>
        <v>-0.1019470970514833</v>
      </c>
      <c r="BO162">
        <f t="shared" si="128"/>
        <v>0.13055986999694705</v>
      </c>
      <c r="BP162">
        <f t="shared" si="129"/>
        <v>-0.10650121593245368</v>
      </c>
      <c r="BQ162">
        <f t="shared" si="130"/>
        <v>0.06734572751544271</v>
      </c>
      <c r="BR162">
        <f t="shared" si="131"/>
        <v>-0.0026356788678868065</v>
      </c>
    </row>
    <row r="163" spans="2:70" ht="12.75">
      <c r="B163" s="23">
        <v>263</v>
      </c>
      <c r="C163" s="21">
        <v>35</v>
      </c>
      <c r="D163" s="10">
        <v>35</v>
      </c>
      <c r="E163" s="9">
        <v>2</v>
      </c>
      <c r="F163">
        <f t="shared" si="89"/>
        <v>1</v>
      </c>
      <c r="G163" s="9">
        <v>0</v>
      </c>
      <c r="H163">
        <v>2</v>
      </c>
      <c r="I163" s="9">
        <v>8</v>
      </c>
      <c r="J163" s="9">
        <v>3.7</v>
      </c>
      <c r="K163" s="9">
        <v>3</v>
      </c>
      <c r="L163" s="11">
        <f t="shared" si="90"/>
        <v>0</v>
      </c>
      <c r="M163" s="9">
        <v>60</v>
      </c>
      <c r="N163" s="9">
        <v>6</v>
      </c>
      <c r="O163" s="9">
        <v>9</v>
      </c>
      <c r="P163" s="9">
        <v>70</v>
      </c>
      <c r="Q163" s="9">
        <v>8</v>
      </c>
      <c r="R163" s="9">
        <v>10</v>
      </c>
      <c r="S163" s="22">
        <f t="shared" si="91"/>
        <v>2</v>
      </c>
      <c r="T163" s="9">
        <v>7</v>
      </c>
      <c r="U163" s="9">
        <v>40</v>
      </c>
      <c r="V163" s="9">
        <v>6</v>
      </c>
      <c r="W163" s="9">
        <v>8</v>
      </c>
      <c r="X163" s="22">
        <f t="shared" si="133"/>
        <v>2</v>
      </c>
      <c r="Y163" s="9">
        <v>6</v>
      </c>
      <c r="Z163">
        <f t="shared" si="125"/>
        <v>0</v>
      </c>
      <c r="AA163">
        <f t="shared" si="126"/>
        <v>0</v>
      </c>
      <c r="AC163">
        <f t="shared" si="92"/>
        <v>8</v>
      </c>
      <c r="AD163">
        <f t="shared" si="93"/>
        <v>2</v>
      </c>
      <c r="AE163">
        <f t="shared" si="94"/>
        <v>3</v>
      </c>
      <c r="AF163">
        <f t="shared" si="95"/>
        <v>1</v>
      </c>
      <c r="AG163">
        <f t="shared" si="96"/>
        <v>1</v>
      </c>
      <c r="AI163" t="str">
        <f t="shared" si="97"/>
        <v>Simple</v>
      </c>
      <c r="AJ163">
        <f t="shared" si="98"/>
        <v>8.581053999999998</v>
      </c>
      <c r="AK163" s="35">
        <f t="shared" si="99"/>
        <v>8.799127675106966</v>
      </c>
      <c r="AL163">
        <f t="shared" si="100"/>
        <v>1</v>
      </c>
      <c r="AM163">
        <f t="shared" si="101"/>
        <v>0.311</v>
      </c>
      <c r="AN163">
        <f t="shared" si="102"/>
        <v>0.38899999999999996</v>
      </c>
      <c r="AO163">
        <f t="shared" si="103"/>
        <v>0.311</v>
      </c>
      <c r="AP163" s="12" t="str">
        <f t="shared" si="104"/>
        <v>Lose</v>
      </c>
      <c r="AQ163" s="35">
        <f t="shared" si="105"/>
        <v>-1.2008723248930337</v>
      </c>
      <c r="AR163" s="35">
        <f t="shared" si="106"/>
        <v>-1.2008723248930337</v>
      </c>
      <c r="AS163">
        <f ca="1" t="shared" si="107"/>
        <v>80</v>
      </c>
      <c r="AT163" s="35">
        <f t="shared" si="108"/>
        <v>8.799127675106966</v>
      </c>
      <c r="AU163" s="35">
        <f t="shared" si="109"/>
        <v>8.799127675106966</v>
      </c>
      <c r="AV163">
        <f ca="1" t="shared" si="110"/>
        <v>67</v>
      </c>
      <c r="AW163" s="35">
        <f t="shared" si="111"/>
        <v>10</v>
      </c>
      <c r="AX163">
        <f t="shared" si="112"/>
        <v>0.707</v>
      </c>
      <c r="AY163">
        <f>IF(BL163="Difficult",1+(MAX(AY$1:AY162)),"")</f>
      </c>
      <c r="AZ163">
        <f>IF(BL163="Simple",1+(MAX(AZ$1:AZ162)),"")</f>
        <v>80</v>
      </c>
      <c r="BA163" s="14">
        <f t="shared" si="113"/>
        <v>0</v>
      </c>
      <c r="BB163" s="14">
        <f t="shared" si="114"/>
        <v>80</v>
      </c>
      <c r="BC163" s="14">
        <v>2</v>
      </c>
      <c r="BD163">
        <f t="shared" si="115"/>
        <v>8.799127675106966</v>
      </c>
      <c r="BE163">
        <f t="shared" si="116"/>
      </c>
      <c r="BF163" s="35">
        <f t="shared" si="117"/>
        <v>8</v>
      </c>
      <c r="BG163" s="37">
        <f t="shared" si="118"/>
      </c>
      <c r="BH163">
        <f t="shared" si="119"/>
        <v>2</v>
      </c>
      <c r="BI163">
        <f t="shared" si="120"/>
        <v>8</v>
      </c>
      <c r="BJ163" s="37">
        <f t="shared" si="121"/>
        <v>9.208211561413481</v>
      </c>
      <c r="BK163" s="37">
        <f t="shared" si="122"/>
        <v>2.346567974824375</v>
      </c>
      <c r="BL163" t="str">
        <f t="shared" si="123"/>
        <v>Simple</v>
      </c>
      <c r="BM163" t="str">
        <f t="shared" si="124"/>
        <v>Self</v>
      </c>
      <c r="BN163">
        <f t="shared" si="127"/>
        <v>1.2621637055131736</v>
      </c>
      <c r="BO163">
        <f t="shared" si="128"/>
        <v>0.5570015506371301</v>
      </c>
      <c r="BP163">
        <f t="shared" si="129"/>
        <v>1.7838953668686017</v>
      </c>
      <c r="BQ163">
        <f t="shared" si="130"/>
        <v>1.1143997392518858</v>
      </c>
      <c r="BR163">
        <f t="shared" si="131"/>
        <v>1.1793650905676978</v>
      </c>
    </row>
    <row r="164" spans="2:70" ht="12.75">
      <c r="B164" s="23">
        <v>264</v>
      </c>
      <c r="C164" s="21">
        <v>36</v>
      </c>
      <c r="D164" s="10">
        <v>36</v>
      </c>
      <c r="E164" s="9">
        <v>2</v>
      </c>
      <c r="F164">
        <f t="shared" si="89"/>
        <v>1</v>
      </c>
      <c r="G164" s="9">
        <v>0</v>
      </c>
      <c r="H164">
        <v>2</v>
      </c>
      <c r="I164" s="9">
        <v>10</v>
      </c>
      <c r="J164" s="9">
        <v>3</v>
      </c>
      <c r="K164" s="9">
        <v>3</v>
      </c>
      <c r="L164" s="11">
        <f t="shared" si="90"/>
        <v>6</v>
      </c>
      <c r="M164" s="9">
        <v>75</v>
      </c>
      <c r="N164" s="9">
        <v>6</v>
      </c>
      <c r="O164" s="9">
        <v>10</v>
      </c>
      <c r="P164" s="9">
        <v>75</v>
      </c>
      <c r="Q164" s="9">
        <v>8</v>
      </c>
      <c r="R164" s="9">
        <v>10</v>
      </c>
      <c r="S164" s="22">
        <f t="shared" si="91"/>
        <v>2</v>
      </c>
      <c r="T164" s="9">
        <v>8</v>
      </c>
      <c r="U164" s="9">
        <v>50</v>
      </c>
      <c r="V164" s="9">
        <v>6</v>
      </c>
      <c r="W164" s="9">
        <v>10</v>
      </c>
      <c r="X164" s="22">
        <f t="shared" si="133"/>
        <v>4</v>
      </c>
      <c r="Y164" s="9">
        <v>7</v>
      </c>
      <c r="Z164">
        <f t="shared" si="125"/>
        <v>2</v>
      </c>
      <c r="AA164">
        <f t="shared" si="126"/>
        <v>-2</v>
      </c>
      <c r="AC164">
        <f t="shared" si="92"/>
        <v>9</v>
      </c>
      <c r="AD164">
        <f t="shared" si="93"/>
        <v>2</v>
      </c>
      <c r="AE164">
        <f t="shared" si="94"/>
        <v>3</v>
      </c>
      <c r="AF164">
        <f t="shared" si="95"/>
        <v>1</v>
      </c>
      <c r="AG164">
        <f t="shared" si="96"/>
        <v>1</v>
      </c>
      <c r="AI164" t="str">
        <f t="shared" si="97"/>
        <v>Simple</v>
      </c>
      <c r="AJ164">
        <f t="shared" si="98"/>
        <v>9.281054</v>
      </c>
      <c r="AK164" s="35">
        <f t="shared" si="99"/>
        <v>10.782741503032401</v>
      </c>
      <c r="AL164">
        <f t="shared" si="100"/>
        <v>0</v>
      </c>
      <c r="AM164">
        <f t="shared" si="101"/>
        <v>0.83</v>
      </c>
      <c r="AN164">
        <f t="shared" si="102"/>
        <v>-0.07999999999999996</v>
      </c>
      <c r="AO164">
        <f t="shared" si="103"/>
        <v>0.83</v>
      </c>
      <c r="AP164" s="12" t="str">
        <f t="shared" si="104"/>
        <v>Win</v>
      </c>
      <c r="AQ164" s="35">
        <f t="shared" si="105"/>
        <v>4.782741503032401</v>
      </c>
      <c r="AR164" s="35">
        <f t="shared" si="106"/>
        <v>4.782741503032401</v>
      </c>
      <c r="AS164">
        <f ca="1" t="shared" si="107"/>
        <v>81</v>
      </c>
      <c r="AT164" s="35">
        <f t="shared" si="108"/>
        <v>10.782741503032401</v>
      </c>
      <c r="AU164" s="35">
        <f t="shared" si="109"/>
        <v>10.782741503032401</v>
      </c>
      <c r="AV164">
        <f ca="1" t="shared" si="110"/>
        <v>7</v>
      </c>
      <c r="AW164" s="35">
        <f t="shared" si="111"/>
        <v>6</v>
      </c>
      <c r="AX164">
        <f t="shared" si="112"/>
        <v>0.047</v>
      </c>
      <c r="AY164">
        <f>IF(BL164="Difficult",1+(MAX(AY$1:AY163)),"")</f>
      </c>
      <c r="AZ164">
        <f>IF(BL164="Simple",1+(MAX(AZ$1:AZ163)),"")</f>
        <v>81</v>
      </c>
      <c r="BA164" s="14">
        <f t="shared" si="113"/>
        <v>0</v>
      </c>
      <c r="BB164" s="14">
        <f t="shared" si="114"/>
        <v>81</v>
      </c>
      <c r="BC164" s="14">
        <v>2</v>
      </c>
      <c r="BD164">
        <f t="shared" si="115"/>
        <v>10.782741503032401</v>
      </c>
      <c r="BE164">
        <f t="shared" si="116"/>
      </c>
      <c r="BF164" s="35">
        <f t="shared" si="117"/>
        <v>10</v>
      </c>
      <c r="BG164" s="37">
        <f t="shared" si="118"/>
      </c>
      <c r="BH164">
        <f t="shared" si="119"/>
        <v>2</v>
      </c>
      <c r="BI164">
        <f t="shared" si="120"/>
        <v>9</v>
      </c>
      <c r="BJ164" s="37">
        <f t="shared" si="121"/>
        <v>9.208211561413481</v>
      </c>
      <c r="BK164" s="37">
        <f t="shared" si="122"/>
        <v>2.346567974824375</v>
      </c>
      <c r="BL164" t="str">
        <f t="shared" si="123"/>
        <v>Simple</v>
      </c>
      <c r="BM164" t="str">
        <f t="shared" si="124"/>
        <v>Self</v>
      </c>
      <c r="BN164">
        <f t="shared" si="127"/>
        <v>1.2621637055131736</v>
      </c>
      <c r="BO164">
        <f t="shared" si="128"/>
        <v>1.1966640715974046</v>
      </c>
      <c r="BP164">
        <f t="shared" si="129"/>
        <v>1.7838953668686017</v>
      </c>
      <c r="BQ164">
        <f t="shared" si="130"/>
        <v>1.3761632421859968</v>
      </c>
      <c r="BR164">
        <f t="shared" si="131"/>
        <v>1.404721596541294</v>
      </c>
    </row>
    <row r="165" spans="2:70" ht="12.75">
      <c r="B165" s="23">
        <v>265</v>
      </c>
      <c r="C165" s="21">
        <v>37</v>
      </c>
      <c r="D165" s="10">
        <v>33</v>
      </c>
      <c r="E165" s="9">
        <v>1</v>
      </c>
      <c r="F165">
        <f t="shared" si="89"/>
        <v>0</v>
      </c>
      <c r="G165" s="9">
        <v>0</v>
      </c>
      <c r="H165">
        <v>1</v>
      </c>
      <c r="I165" s="9">
        <v>9</v>
      </c>
      <c r="J165" s="9">
        <v>10</v>
      </c>
      <c r="K165" s="9">
        <v>3</v>
      </c>
      <c r="L165" s="11">
        <f t="shared" si="90"/>
        <v>6</v>
      </c>
      <c r="M165" s="9">
        <v>50</v>
      </c>
      <c r="N165" s="9">
        <v>6</v>
      </c>
      <c r="O165" s="9">
        <v>9</v>
      </c>
      <c r="P165" s="9">
        <v>90</v>
      </c>
      <c r="Q165" s="9">
        <v>6</v>
      </c>
      <c r="R165" s="9">
        <v>10</v>
      </c>
      <c r="S165" s="22">
        <f t="shared" si="91"/>
        <v>4</v>
      </c>
      <c r="T165" s="9">
        <v>8</v>
      </c>
      <c r="U165" s="9">
        <v>80</v>
      </c>
      <c r="V165" s="9">
        <v>5</v>
      </c>
      <c r="W165" s="9">
        <v>10</v>
      </c>
      <c r="X165" s="22">
        <f t="shared" si="133"/>
        <v>5</v>
      </c>
      <c r="Y165" s="9">
        <v>8</v>
      </c>
      <c r="Z165">
        <f t="shared" si="125"/>
        <v>1</v>
      </c>
      <c r="AA165">
        <f t="shared" si="126"/>
        <v>-1</v>
      </c>
      <c r="AC165">
        <f t="shared" si="92"/>
        <v>8.5</v>
      </c>
      <c r="AD165">
        <f t="shared" si="93"/>
        <v>1</v>
      </c>
      <c r="AE165">
        <f t="shared" si="94"/>
        <v>1</v>
      </c>
      <c r="AF165">
        <f t="shared" si="95"/>
        <v>0</v>
      </c>
      <c r="AG165">
        <f t="shared" si="96"/>
        <v>0</v>
      </c>
      <c r="AI165" t="str">
        <f t="shared" si="97"/>
        <v>Simple</v>
      </c>
      <c r="AJ165">
        <f t="shared" si="98"/>
        <v>2.2810539999999992</v>
      </c>
      <c r="AK165" s="35">
        <f t="shared" si="99"/>
        <v>9.94660322377804</v>
      </c>
      <c r="AL165">
        <f t="shared" si="100"/>
        <v>0</v>
      </c>
      <c r="AM165">
        <f t="shared" si="101"/>
        <v>0.641</v>
      </c>
      <c r="AN165">
        <f t="shared" si="102"/>
        <v>0.353</v>
      </c>
      <c r="AO165">
        <f t="shared" si="103"/>
        <v>0.547</v>
      </c>
      <c r="AP165" s="12" t="str">
        <f t="shared" si="104"/>
        <v>Win</v>
      </c>
      <c r="AQ165" s="35">
        <f t="shared" si="105"/>
        <v>1.147475548671073</v>
      </c>
      <c r="AR165" s="35">
        <f t="shared" si="106"/>
        <v>1.0538402796735653</v>
      </c>
      <c r="AS165">
        <f ca="1" t="shared" si="107"/>
        <v>39</v>
      </c>
      <c r="AT165" s="35">
        <f t="shared" si="108"/>
        <v>9.852967954780532</v>
      </c>
      <c r="AU165" s="35">
        <f t="shared" si="109"/>
        <v>9.852967954780532</v>
      </c>
      <c r="AV165">
        <f ca="1" t="shared" si="110"/>
        <v>80</v>
      </c>
      <c r="AW165" s="35">
        <f t="shared" si="111"/>
        <v>8.799127675106966</v>
      </c>
      <c r="AX165">
        <f t="shared" si="112"/>
        <v>0.311</v>
      </c>
      <c r="AY165">
        <f>IF(BL165="Difficult",1+(MAX(AY$1:AY164)),"")</f>
      </c>
      <c r="AZ165">
        <f>IF(BL165="Simple",1+(MAX(AZ$1:AZ164)),"")</f>
        <v>82</v>
      </c>
      <c r="BA165" s="14">
        <f t="shared" si="113"/>
        <v>0</v>
      </c>
      <c r="BB165" s="14">
        <f t="shared" si="114"/>
        <v>82</v>
      </c>
      <c r="BC165" s="14">
        <v>2</v>
      </c>
      <c r="BD165">
        <f t="shared" si="115"/>
        <v>9.94660322377804</v>
      </c>
      <c r="BE165">
        <f t="shared" si="116"/>
      </c>
      <c r="BF165" s="35">
        <f t="shared" si="117"/>
        <v>9</v>
      </c>
      <c r="BG165" s="37">
        <f t="shared" si="118"/>
      </c>
      <c r="BH165">
        <f t="shared" si="119"/>
        <v>1</v>
      </c>
      <c r="BI165">
        <f t="shared" si="120"/>
        <v>8.5</v>
      </c>
      <c r="BJ165" s="37">
        <f t="shared" si="121"/>
        <v>9.208211561413481</v>
      </c>
      <c r="BK165" s="37">
        <f t="shared" si="122"/>
        <v>2.346567974824375</v>
      </c>
      <c r="BL165" t="str">
        <f t="shared" si="123"/>
        <v>Simple</v>
      </c>
      <c r="BM165" t="str">
        <f t="shared" si="124"/>
        <v>Det</v>
      </c>
      <c r="BN165">
        <f t="shared" si="127"/>
        <v>1.2621637055131736</v>
      </c>
      <c r="BO165">
        <f t="shared" si="128"/>
        <v>0.13055986999694705</v>
      </c>
      <c r="BP165">
        <f t="shared" si="129"/>
        <v>1.7838953668686017</v>
      </c>
      <c r="BQ165">
        <f t="shared" si="130"/>
        <v>2.161453750988329</v>
      </c>
      <c r="BR165">
        <f t="shared" si="131"/>
        <v>1.3345181733417628</v>
      </c>
    </row>
    <row r="166" spans="2:70" ht="12.75">
      <c r="B166" s="23">
        <v>266</v>
      </c>
      <c r="C166" s="21">
        <v>38</v>
      </c>
      <c r="D166" s="10">
        <v>46</v>
      </c>
      <c r="E166" s="9">
        <v>1</v>
      </c>
      <c r="F166">
        <f t="shared" si="89"/>
        <v>0</v>
      </c>
      <c r="G166" s="9">
        <v>1</v>
      </c>
      <c r="H166">
        <v>3</v>
      </c>
      <c r="I166" s="9">
        <v>1</v>
      </c>
      <c r="J166" s="9">
        <v>7.2</v>
      </c>
      <c r="K166" s="9">
        <v>1.5</v>
      </c>
      <c r="L166" s="11">
        <f t="shared" si="90"/>
        <v>4.5</v>
      </c>
      <c r="M166" s="9">
        <v>75</v>
      </c>
      <c r="N166" s="9">
        <v>4</v>
      </c>
      <c r="O166" s="9">
        <v>4</v>
      </c>
      <c r="P166" s="9">
        <v>25</v>
      </c>
      <c r="Q166" s="9">
        <v>4</v>
      </c>
      <c r="R166" s="9">
        <v>9</v>
      </c>
      <c r="S166" s="22">
        <f t="shared" si="91"/>
        <v>5</v>
      </c>
      <c r="T166" s="9">
        <v>5</v>
      </c>
      <c r="U166" s="9">
        <v>95</v>
      </c>
      <c r="V166" s="9">
        <v>2</v>
      </c>
      <c r="W166" s="9">
        <v>9</v>
      </c>
      <c r="X166" s="22">
        <f t="shared" si="133"/>
        <v>7</v>
      </c>
      <c r="Y166" s="9">
        <v>3</v>
      </c>
      <c r="Z166">
        <f t="shared" si="125"/>
        <v>2</v>
      </c>
      <c r="AA166">
        <f t="shared" si="126"/>
        <v>-2</v>
      </c>
      <c r="AC166">
        <f t="shared" si="92"/>
        <v>4.5</v>
      </c>
      <c r="AD166">
        <f t="shared" si="93"/>
        <v>-1</v>
      </c>
      <c r="AE166">
        <f t="shared" si="94"/>
        <v>1</v>
      </c>
      <c r="AF166">
        <f t="shared" si="95"/>
        <v>2</v>
      </c>
      <c r="AG166">
        <f t="shared" si="96"/>
        <v>-2</v>
      </c>
      <c r="AI166" t="str">
        <f t="shared" si="97"/>
        <v>Simple</v>
      </c>
      <c r="AJ166">
        <f t="shared" si="98"/>
        <v>5.081053999999999</v>
      </c>
      <c r="AK166" s="35">
        <f t="shared" si="99"/>
        <v>1.8810585354797846</v>
      </c>
      <c r="AL166">
        <f t="shared" si="100"/>
        <v>0</v>
      </c>
      <c r="AM166">
        <f t="shared" si="101"/>
        <v>0.411</v>
      </c>
      <c r="AN166">
        <f t="shared" si="102"/>
        <v>-0.721</v>
      </c>
      <c r="AO166">
        <f t="shared" si="103"/>
        <v>0.971</v>
      </c>
      <c r="AP166" s="12" t="str">
        <f t="shared" si="104"/>
        <v>Win</v>
      </c>
      <c r="AQ166" s="35">
        <f t="shared" si="105"/>
        <v>-1.8244566708176742</v>
      </c>
      <c r="AR166" s="35">
        <f t="shared" si="106"/>
        <v>1.1240439312336963</v>
      </c>
      <c r="AS166">
        <f ca="1" t="shared" si="107"/>
        <v>38</v>
      </c>
      <c r="AT166" s="35">
        <f t="shared" si="108"/>
        <v>4.829559137531155</v>
      </c>
      <c r="AU166" s="35">
        <f t="shared" si="109"/>
        <v>4.829559137531155</v>
      </c>
      <c r="AV166">
        <f ca="1" t="shared" si="110"/>
        <v>31</v>
      </c>
      <c r="AW166" s="35">
        <f t="shared" si="111"/>
        <v>3.705515206297459</v>
      </c>
      <c r="AX166">
        <f t="shared" si="112"/>
        <v>0.785</v>
      </c>
      <c r="AY166">
        <f>IF(BL166="Difficult",1+(MAX(AY$1:AY165)),"")</f>
        <v>83</v>
      </c>
      <c r="AZ166">
        <f>IF(BL166="Simple",1+(MAX(AZ$1:AZ165)),"")</f>
      </c>
      <c r="BA166" s="14">
        <f t="shared" si="113"/>
        <v>1</v>
      </c>
      <c r="BB166" s="14">
        <f t="shared" si="114"/>
        <v>83</v>
      </c>
      <c r="BC166" s="14">
        <v>2</v>
      </c>
      <c r="BD166">
        <f t="shared" si="115"/>
      </c>
      <c r="BE166">
        <f t="shared" si="116"/>
        <v>1.8810585354797846</v>
      </c>
      <c r="BF166" s="35">
        <f t="shared" si="117"/>
      </c>
      <c r="BG166" s="37">
        <f t="shared" si="118"/>
        <v>1</v>
      </c>
      <c r="BH166">
        <f t="shared" si="119"/>
        <v>-1</v>
      </c>
      <c r="BI166">
        <f t="shared" si="120"/>
        <v>4.5</v>
      </c>
      <c r="BJ166" s="37">
        <f t="shared" si="121"/>
        <v>9.208211561413481</v>
      </c>
      <c r="BK166" s="37">
        <f t="shared" si="122"/>
        <v>2.346567974824375</v>
      </c>
      <c r="BL166" t="str">
        <f t="shared" si="123"/>
        <v>Difficult</v>
      </c>
      <c r="BM166" t="str">
        <f t="shared" si="124"/>
        <v>Det</v>
      </c>
      <c r="BN166">
        <f t="shared" si="127"/>
        <v>-0.1019470970514833</v>
      </c>
      <c r="BO166">
        <f t="shared" si="128"/>
        <v>1.1966640715974046</v>
      </c>
      <c r="BP166">
        <f t="shared" si="129"/>
        <v>-0.10650121593245368</v>
      </c>
      <c r="BQ166">
        <f t="shared" si="130"/>
        <v>-1.2414717871551113</v>
      </c>
      <c r="BR166">
        <f t="shared" si="131"/>
        <v>-0.06331400713541091</v>
      </c>
    </row>
    <row r="167" spans="2:70" ht="12.75">
      <c r="B167" s="23">
        <v>267</v>
      </c>
      <c r="C167" s="21">
        <v>39</v>
      </c>
      <c r="D167" s="10">
        <v>12</v>
      </c>
      <c r="E167" s="9">
        <v>0</v>
      </c>
      <c r="F167">
        <f t="shared" si="89"/>
        <v>0</v>
      </c>
      <c r="G167" s="9">
        <v>1</v>
      </c>
      <c r="H167">
        <v>3</v>
      </c>
      <c r="I167" s="9">
        <v>0</v>
      </c>
      <c r="J167" s="9">
        <v>0.3</v>
      </c>
      <c r="K167" s="9">
        <v>3</v>
      </c>
      <c r="L167" s="11">
        <f t="shared" si="90"/>
        <v>0</v>
      </c>
      <c r="M167" s="26">
        <v>50</v>
      </c>
      <c r="N167" s="9">
        <v>5</v>
      </c>
      <c r="O167" s="9">
        <v>4</v>
      </c>
      <c r="P167" s="9">
        <v>50</v>
      </c>
      <c r="Q167" s="9">
        <v>2</v>
      </c>
      <c r="R167" s="9">
        <v>6</v>
      </c>
      <c r="S167" s="22">
        <f t="shared" si="91"/>
        <v>4</v>
      </c>
      <c r="T167" s="9">
        <v>4</v>
      </c>
      <c r="U167" s="9">
        <v>60</v>
      </c>
      <c r="V167" s="9">
        <v>1</v>
      </c>
      <c r="W167" s="9">
        <v>7</v>
      </c>
      <c r="X167" s="22">
        <f t="shared" si="133"/>
        <v>6</v>
      </c>
      <c r="Y167" s="9">
        <v>4</v>
      </c>
      <c r="Z167">
        <f t="shared" si="125"/>
        <v>2</v>
      </c>
      <c r="AA167">
        <f t="shared" si="126"/>
        <v>-2</v>
      </c>
      <c r="AC167">
        <f t="shared" si="92"/>
        <v>4</v>
      </c>
      <c r="AD167">
        <f t="shared" si="93"/>
        <v>0</v>
      </c>
      <c r="AE167">
        <f t="shared" si="94"/>
        <v>0</v>
      </c>
      <c r="AF167">
        <f t="shared" si="95"/>
        <v>0</v>
      </c>
      <c r="AG167">
        <f t="shared" si="96"/>
        <v>0</v>
      </c>
      <c r="AH167" s="9">
        <v>12</v>
      </c>
      <c r="AI167" t="str">
        <f t="shared" si="97"/>
        <v>Simple</v>
      </c>
      <c r="AJ167">
        <f t="shared" si="98"/>
        <v>11.981053999999999</v>
      </c>
      <c r="AK167" s="35">
        <f t="shared" si="99"/>
        <v>0.719537696459084</v>
      </c>
      <c r="AL167">
        <f t="shared" si="100"/>
        <v>4</v>
      </c>
      <c r="AM167">
        <f t="shared" si="101"/>
        <v>0.037</v>
      </c>
      <c r="AN167">
        <f t="shared" si="102"/>
        <v>0.379</v>
      </c>
      <c r="AO167">
        <f t="shared" si="103"/>
        <v>0.121</v>
      </c>
      <c r="AP167" s="12" t="str">
        <f t="shared" si="104"/>
        <v>Lose</v>
      </c>
      <c r="AQ167" s="35">
        <f t="shared" si="105"/>
        <v>-2.2270655273189557</v>
      </c>
      <c r="AR167" s="35">
        <f t="shared" si="106"/>
        <v>-2.1272946200498484</v>
      </c>
      <c r="AS167">
        <f ca="1" t="shared" si="107"/>
        <v>20</v>
      </c>
      <c r="AT167" s="35">
        <f t="shared" si="108"/>
        <v>0.8193086037281913</v>
      </c>
      <c r="AU167" s="35">
        <f t="shared" si="109"/>
        <v>0.8193086037281913</v>
      </c>
      <c r="AV167">
        <f ca="1" t="shared" si="110"/>
        <v>12</v>
      </c>
      <c r="AW167" s="35">
        <f t="shared" si="111"/>
        <v>2.9466032237780397</v>
      </c>
      <c r="AX167">
        <f t="shared" si="112"/>
        <v>0.71</v>
      </c>
      <c r="AY167">
        <f>IF(BL167="Difficult",1+(MAX(AY$1:AY166)),"")</f>
        <v>84</v>
      </c>
      <c r="AZ167">
        <f>IF(BL167="Simple",1+(MAX(AZ$1:AZ166)),"")</f>
      </c>
      <c r="BA167" s="14">
        <f t="shared" si="113"/>
        <v>1</v>
      </c>
      <c r="BB167" s="14">
        <f t="shared" si="114"/>
        <v>84</v>
      </c>
      <c r="BC167" s="14">
        <v>2</v>
      </c>
      <c r="BD167">
        <f t="shared" si="115"/>
      </c>
      <c r="BE167">
        <f t="shared" si="116"/>
        <v>0.719537696459084</v>
      </c>
      <c r="BF167" s="35">
        <f t="shared" si="117"/>
      </c>
      <c r="BG167" s="37">
        <f t="shared" si="118"/>
        <v>0</v>
      </c>
      <c r="BH167">
        <f t="shared" si="119"/>
        <v>0</v>
      </c>
      <c r="BI167">
        <f t="shared" si="120"/>
        <v>4</v>
      </c>
      <c r="BJ167" s="37">
        <f t="shared" si="121"/>
        <v>9.208211561413481</v>
      </c>
      <c r="BK167" s="37">
        <f t="shared" si="122"/>
        <v>2.346567974824375</v>
      </c>
      <c r="BL167" t="str">
        <f t="shared" si="123"/>
        <v>Difficult</v>
      </c>
      <c r="BM167" t="str">
        <f t="shared" si="124"/>
        <v>Indet</v>
      </c>
      <c r="BN167">
        <f t="shared" si="127"/>
        <v>1.2621637055131736</v>
      </c>
      <c r="BO167">
        <f t="shared" si="128"/>
        <v>0.13055986999694705</v>
      </c>
      <c r="BP167">
        <f t="shared" si="129"/>
        <v>0.8386970754680739</v>
      </c>
      <c r="BQ167">
        <f t="shared" si="130"/>
        <v>0.06734572751544271</v>
      </c>
      <c r="BR167">
        <f t="shared" si="131"/>
        <v>0.5746915946234092</v>
      </c>
    </row>
    <row r="168" spans="2:70" ht="12.75">
      <c r="B168" s="23">
        <v>268</v>
      </c>
      <c r="C168" s="21">
        <v>40</v>
      </c>
      <c r="D168" s="10">
        <v>40</v>
      </c>
      <c r="E168" s="9">
        <v>2</v>
      </c>
      <c r="F168">
        <f t="shared" si="89"/>
        <v>1</v>
      </c>
      <c r="G168" s="9">
        <v>1</v>
      </c>
      <c r="H168">
        <v>4</v>
      </c>
      <c r="I168" s="9">
        <v>0</v>
      </c>
      <c r="J168" s="9">
        <v>9</v>
      </c>
      <c r="K168" s="9">
        <v>3</v>
      </c>
      <c r="L168" s="11">
        <f t="shared" si="90"/>
        <v>0</v>
      </c>
      <c r="M168" s="9">
        <v>25</v>
      </c>
      <c r="N168" s="9">
        <v>3</v>
      </c>
      <c r="O168" s="9">
        <v>1</v>
      </c>
      <c r="P168" s="9">
        <v>15</v>
      </c>
      <c r="Q168" s="9">
        <v>1</v>
      </c>
      <c r="R168" s="9">
        <v>3</v>
      </c>
      <c r="S168" s="22">
        <f t="shared" si="91"/>
        <v>2</v>
      </c>
      <c r="T168" s="9">
        <v>4</v>
      </c>
      <c r="U168" s="9">
        <v>40</v>
      </c>
      <c r="V168" s="9">
        <v>2</v>
      </c>
      <c r="W168" s="9">
        <v>5</v>
      </c>
      <c r="X168" s="22">
        <f t="shared" si="133"/>
        <v>3</v>
      </c>
      <c r="Y168" s="9">
        <v>4</v>
      </c>
      <c r="Z168">
        <f t="shared" si="125"/>
        <v>1</v>
      </c>
      <c r="AA168">
        <f t="shared" si="126"/>
        <v>-1</v>
      </c>
      <c r="AC168">
        <f t="shared" si="92"/>
        <v>2.5</v>
      </c>
      <c r="AD168">
        <f t="shared" si="93"/>
        <v>-3</v>
      </c>
      <c r="AE168">
        <f t="shared" si="94"/>
        <v>-3</v>
      </c>
      <c r="AF168">
        <f t="shared" si="95"/>
        <v>0</v>
      </c>
      <c r="AG168">
        <f t="shared" si="96"/>
        <v>0</v>
      </c>
      <c r="AI168" t="str">
        <f t="shared" si="97"/>
        <v>Simple</v>
      </c>
      <c r="AJ168">
        <f t="shared" si="98"/>
        <v>3.2810539999999992</v>
      </c>
      <c r="AK168" s="35">
        <f t="shared" si="99"/>
        <v>0.923194406528663</v>
      </c>
      <c r="AL168">
        <f t="shared" si="100"/>
        <v>1</v>
      </c>
      <c r="AM168">
        <f t="shared" si="101"/>
        <v>0.149</v>
      </c>
      <c r="AN168">
        <f t="shared" si="102"/>
        <v>0.0010000000000000009</v>
      </c>
      <c r="AO168">
        <f t="shared" si="103"/>
        <v>0.149</v>
      </c>
      <c r="AP168" s="12" t="str">
        <f t="shared" si="104"/>
        <v>Lose</v>
      </c>
      <c r="AQ168" s="35">
        <f t="shared" si="105"/>
        <v>-1.9063647310024925</v>
      </c>
      <c r="AR168" s="35">
        <f t="shared" si="106"/>
        <v>-1.9063647310024925</v>
      </c>
      <c r="AS168">
        <f ca="1" t="shared" si="107"/>
        <v>85</v>
      </c>
      <c r="AT168" s="35">
        <f t="shared" si="108"/>
        <v>0.923194406528663</v>
      </c>
      <c r="AU168" s="35">
        <f t="shared" si="109"/>
        <v>0.923194406528663</v>
      </c>
      <c r="AV168">
        <f ca="1" t="shared" si="110"/>
        <v>55</v>
      </c>
      <c r="AW168" s="35">
        <f t="shared" si="111"/>
        <v>2.8295591375311555</v>
      </c>
      <c r="AX168">
        <f t="shared" si="112"/>
        <v>0.644</v>
      </c>
      <c r="AY168">
        <f>IF(BL168="Difficult",1+(MAX(AY$1:AY167)),"")</f>
        <v>85</v>
      </c>
      <c r="AZ168">
        <f>IF(BL168="Simple",1+(MAX(AZ$1:AZ167)),"")</f>
      </c>
      <c r="BA168" s="14">
        <f t="shared" si="113"/>
        <v>1</v>
      </c>
      <c r="BB168" s="14">
        <f t="shared" si="114"/>
        <v>85</v>
      </c>
      <c r="BC168" s="14">
        <v>2</v>
      </c>
      <c r="BD168">
        <f t="shared" si="115"/>
      </c>
      <c r="BE168">
        <f t="shared" si="116"/>
        <v>0.923194406528663</v>
      </c>
      <c r="BF168" s="35">
        <f t="shared" si="117"/>
      </c>
      <c r="BG168" s="37">
        <f t="shared" si="118"/>
        <v>0</v>
      </c>
      <c r="BH168">
        <f t="shared" si="119"/>
        <v>-3</v>
      </c>
      <c r="BI168">
        <f t="shared" si="120"/>
        <v>2.5</v>
      </c>
      <c r="BJ168" s="37">
        <f t="shared" si="121"/>
        <v>9.208211561413481</v>
      </c>
      <c r="BK168" s="37">
        <f t="shared" si="122"/>
        <v>2.346567974824375</v>
      </c>
      <c r="BL168" t="str">
        <f t="shared" si="123"/>
        <v>Difficult</v>
      </c>
      <c r="BM168" t="str">
        <f t="shared" si="124"/>
        <v>Self</v>
      </c>
      <c r="BN168">
        <f t="shared" si="127"/>
        <v>1.2621637055131736</v>
      </c>
      <c r="BO168">
        <f t="shared" si="128"/>
        <v>-0.9355443316035106</v>
      </c>
      <c r="BP168">
        <f t="shared" si="129"/>
        <v>-1.0516995073329813</v>
      </c>
      <c r="BQ168">
        <f t="shared" si="130"/>
        <v>-1.764998793023333</v>
      </c>
      <c r="BR168">
        <f t="shared" si="131"/>
        <v>-0.6225197316116629</v>
      </c>
    </row>
    <row r="169" spans="2:70" ht="12.75">
      <c r="B169" s="23">
        <v>269</v>
      </c>
      <c r="C169" s="21">
        <v>41</v>
      </c>
      <c r="D169" s="10">
        <v>41</v>
      </c>
      <c r="E169" s="9">
        <v>2</v>
      </c>
      <c r="F169">
        <f t="shared" si="89"/>
        <v>1</v>
      </c>
      <c r="G169" s="9">
        <v>1</v>
      </c>
      <c r="H169">
        <v>4</v>
      </c>
      <c r="I169" s="9">
        <v>1</v>
      </c>
      <c r="J169" s="9">
        <v>13</v>
      </c>
      <c r="K169" s="9">
        <v>3</v>
      </c>
      <c r="L169" s="11">
        <f t="shared" si="90"/>
        <v>0</v>
      </c>
      <c r="M169" s="9">
        <v>50</v>
      </c>
      <c r="N169" s="9">
        <v>4</v>
      </c>
      <c r="O169" s="9">
        <v>1</v>
      </c>
      <c r="P169" s="9">
        <v>40</v>
      </c>
      <c r="Q169" s="9">
        <v>0</v>
      </c>
      <c r="R169" s="9">
        <v>2</v>
      </c>
      <c r="S169" s="22">
        <f>R169-Q169</f>
        <v>2</v>
      </c>
      <c r="T169" s="9">
        <v>0</v>
      </c>
      <c r="U169" s="9">
        <v>0</v>
      </c>
      <c r="V169" s="9">
        <v>0</v>
      </c>
      <c r="W169" s="9">
        <v>1</v>
      </c>
      <c r="X169" s="22">
        <f t="shared" si="133"/>
        <v>1</v>
      </c>
      <c r="Y169" s="9">
        <v>0</v>
      </c>
      <c r="Z169">
        <f t="shared" si="125"/>
        <v>-1</v>
      </c>
      <c r="AA169">
        <f t="shared" si="126"/>
        <v>1</v>
      </c>
      <c r="AC169">
        <f t="shared" si="92"/>
      </c>
      <c r="AD169">
        <f t="shared" si="93"/>
      </c>
      <c r="AE169">
        <f t="shared" si="94"/>
      </c>
      <c r="AF169">
        <f t="shared" si="95"/>
      </c>
      <c r="AG169">
        <f t="shared" si="96"/>
      </c>
      <c r="AI169" t="str">
        <f t="shared" si="97"/>
        <v>Simple</v>
      </c>
      <c r="AJ169">
        <f t="shared" si="98"/>
        <v>0.7189460000000008</v>
      </c>
      <c r="AK169" s="35">
        <f t="shared" si="99"/>
        <v>1.9831703244738295</v>
      </c>
      <c r="AL169">
        <f t="shared" si="100"/>
        <v>0</v>
      </c>
      <c r="AM169">
        <f t="shared" si="101"/>
        <v>0.457</v>
      </c>
      <c r="AN169">
        <f t="shared" si="102"/>
        <v>-0.056999999999999995</v>
      </c>
      <c r="AO169">
        <f t="shared" si="103"/>
        <v>0.457</v>
      </c>
      <c r="AP169" s="12" t="str">
        <f t="shared" si="104"/>
        <v>Lose</v>
      </c>
      <c r="AQ169" s="35">
        <f t="shared" si="105"/>
        <v>-1.765911827506231</v>
      </c>
      <c r="AR169" s="35">
        <f t="shared" si="106"/>
        <v>-1.765911827506231</v>
      </c>
      <c r="AS169">
        <f ca="1" t="shared" si="107"/>
        <v>86</v>
      </c>
      <c r="AT169" s="35">
        <f t="shared" si="108"/>
        <v>1.9831703244738295</v>
      </c>
      <c r="AU169" s="35">
        <f t="shared" si="109"/>
        <v>1.9831703244738295</v>
      </c>
      <c r="AV169">
        <f ca="1" t="shared" si="110"/>
        <v>91</v>
      </c>
      <c r="AW169" s="35">
        <f t="shared" si="111"/>
        <v>3.7490821519800606</v>
      </c>
      <c r="AX169">
        <f t="shared" si="112"/>
        <v>0.822</v>
      </c>
      <c r="AY169">
        <f>IF(BL169="Difficult",1+(MAX(AY$1:AY168)),"")</f>
        <v>86</v>
      </c>
      <c r="AZ169">
        <f>IF(BL169="Simple",1+(MAX(AZ$1:AZ168)),"")</f>
      </c>
      <c r="BA169" s="14">
        <f t="shared" si="113"/>
        <v>1</v>
      </c>
      <c r="BB169" s="14">
        <f t="shared" si="114"/>
        <v>86</v>
      </c>
      <c r="BC169" s="14">
        <v>2</v>
      </c>
      <c r="BD169">
        <f t="shared" si="115"/>
      </c>
      <c r="BE169">
        <f t="shared" si="116"/>
        <v>1.9831703244738295</v>
      </c>
      <c r="BF169" s="35">
        <f t="shared" si="117"/>
      </c>
      <c r="BG169" s="37">
        <f t="shared" si="118"/>
        <v>1</v>
      </c>
      <c r="BH169">
        <f t="shared" si="119"/>
        <v>1</v>
      </c>
      <c r="BI169">
        <f t="shared" si="120"/>
        <v>0.5</v>
      </c>
      <c r="BJ169" s="37">
        <f t="shared" si="121"/>
        <v>9.208211561413481</v>
      </c>
      <c r="BK169" s="37">
        <f t="shared" si="122"/>
        <v>2.346567974824375</v>
      </c>
      <c r="BL169" t="str">
        <f t="shared" si="123"/>
        <v>Difficult</v>
      </c>
      <c r="BM169" t="str">
        <f t="shared" si="124"/>
        <v>Self</v>
      </c>
      <c r="BN169">
        <f t="shared" si="127"/>
        <v>1.2621637055131736</v>
      </c>
      <c r="BO169">
        <f t="shared" si="128"/>
        <v>0.13055986999694705</v>
      </c>
      <c r="BP169">
        <f t="shared" si="129"/>
        <v>-0.10650121593245368</v>
      </c>
      <c r="BQ169">
        <f t="shared" si="130"/>
        <v>-0.45618127835277894</v>
      </c>
      <c r="BR169">
        <f t="shared" si="131"/>
        <v>0.207510270306222</v>
      </c>
    </row>
    <row r="170" spans="2:70" ht="12.75">
      <c r="B170" s="23">
        <v>270</v>
      </c>
      <c r="C170" s="21">
        <v>42</v>
      </c>
      <c r="D170" s="10">
        <v>7</v>
      </c>
      <c r="E170" s="9">
        <v>1</v>
      </c>
      <c r="F170">
        <f t="shared" si="89"/>
        <v>0</v>
      </c>
      <c r="G170" s="9">
        <v>0</v>
      </c>
      <c r="H170">
        <v>1</v>
      </c>
      <c r="I170" s="9">
        <v>9</v>
      </c>
      <c r="J170" s="9">
        <v>0.1</v>
      </c>
      <c r="K170" s="9">
        <v>2</v>
      </c>
      <c r="L170" s="11">
        <f t="shared" si="90"/>
        <v>5</v>
      </c>
      <c r="M170" s="9">
        <v>50</v>
      </c>
      <c r="N170" s="9">
        <v>4</v>
      </c>
      <c r="O170" s="9">
        <v>7</v>
      </c>
      <c r="P170" s="9">
        <v>50</v>
      </c>
      <c r="Q170" s="9">
        <v>4</v>
      </c>
      <c r="R170" s="9">
        <v>10</v>
      </c>
      <c r="S170" s="22">
        <f t="shared" si="91"/>
        <v>6</v>
      </c>
      <c r="T170" s="9">
        <v>7</v>
      </c>
      <c r="U170" s="9">
        <v>50</v>
      </c>
      <c r="V170" s="9">
        <v>4</v>
      </c>
      <c r="W170" s="9">
        <v>10</v>
      </c>
      <c r="X170" s="22">
        <f t="shared" si="133"/>
        <v>6</v>
      </c>
      <c r="Y170" s="9">
        <v>7</v>
      </c>
      <c r="Z170">
        <f t="shared" si="125"/>
        <v>0</v>
      </c>
      <c r="AA170">
        <f t="shared" si="126"/>
        <v>0</v>
      </c>
      <c r="AC170">
        <f t="shared" si="92"/>
        <v>7</v>
      </c>
      <c r="AD170">
        <f t="shared" si="93"/>
        <v>0</v>
      </c>
      <c r="AE170">
        <f t="shared" si="94"/>
        <v>0</v>
      </c>
      <c r="AF170">
        <f t="shared" si="95"/>
        <v>0</v>
      </c>
      <c r="AG170">
        <f t="shared" si="96"/>
        <v>0</v>
      </c>
      <c r="AI170" t="str">
        <f t="shared" si="97"/>
        <v>Simple</v>
      </c>
      <c r="AJ170">
        <f t="shared" si="98"/>
        <v>12.181054</v>
      </c>
      <c r="AK170" s="35">
        <f t="shared" si="99"/>
        <v>9.714855933009208</v>
      </c>
      <c r="AL170">
        <f t="shared" si="100"/>
        <v>-2</v>
      </c>
      <c r="AM170">
        <f t="shared" si="101"/>
        <v>0.443</v>
      </c>
      <c r="AN170">
        <f t="shared" si="102"/>
        <v>-0.14100000000000001</v>
      </c>
      <c r="AO170">
        <f t="shared" si="103"/>
        <v>0.641</v>
      </c>
      <c r="AP170" s="12" t="str">
        <f t="shared" si="104"/>
        <v>Win</v>
      </c>
      <c r="AQ170" s="35">
        <f t="shared" si="105"/>
        <v>1.6680382985104547</v>
      </c>
      <c r="AR170" s="35">
        <f t="shared" si="106"/>
        <v>1.8997855892792863</v>
      </c>
      <c r="AS170">
        <f ca="1" t="shared" si="107"/>
        <v>104</v>
      </c>
      <c r="AT170" s="35">
        <f t="shared" si="108"/>
        <v>9.94660322377804</v>
      </c>
      <c r="AU170" s="35">
        <f t="shared" si="109"/>
        <v>9.94660322377804</v>
      </c>
      <c r="AV170">
        <f ca="1" t="shared" si="110"/>
        <v>24</v>
      </c>
      <c r="AW170" s="35">
        <f t="shared" si="111"/>
        <v>8.046817634498753</v>
      </c>
      <c r="AX170">
        <f t="shared" si="112"/>
        <v>0.235</v>
      </c>
      <c r="AY170">
        <f>IF(BL170="Difficult",1+(MAX(AY$1:AY169)),"")</f>
      </c>
      <c r="AZ170">
        <f>IF(BL170="Simple",1+(MAX(AZ$1:AZ169)),"")</f>
        <v>83</v>
      </c>
      <c r="BA170" s="14">
        <f t="shared" si="113"/>
        <v>0</v>
      </c>
      <c r="BB170" s="14">
        <f t="shared" si="114"/>
        <v>83</v>
      </c>
      <c r="BC170" s="14">
        <v>2</v>
      </c>
      <c r="BD170">
        <f t="shared" si="115"/>
        <v>9.714855933009208</v>
      </c>
      <c r="BE170">
        <f t="shared" si="116"/>
      </c>
      <c r="BF170" s="35">
        <f t="shared" si="117"/>
        <v>9</v>
      </c>
      <c r="BG170" s="37">
        <f t="shared" si="118"/>
      </c>
      <c r="BH170">
        <f t="shared" si="119"/>
        <v>0</v>
      </c>
      <c r="BI170">
        <f t="shared" si="120"/>
        <v>7</v>
      </c>
      <c r="BJ170" s="37">
        <f t="shared" si="121"/>
        <v>9.208211561413481</v>
      </c>
      <c r="BK170" s="37">
        <f t="shared" si="122"/>
        <v>2.346567974824375</v>
      </c>
      <c r="BL170" t="str">
        <f t="shared" si="123"/>
        <v>Simple</v>
      </c>
      <c r="BM170" t="str">
        <f t="shared" si="124"/>
        <v>Det</v>
      </c>
      <c r="BN170">
        <f t="shared" si="127"/>
        <v>0.35275650380340234</v>
      </c>
      <c r="BO170">
        <f t="shared" si="128"/>
        <v>0.13055986999694705</v>
      </c>
      <c r="BP170">
        <f t="shared" si="129"/>
        <v>-0.10650121593245368</v>
      </c>
      <c r="BQ170">
        <f t="shared" si="130"/>
        <v>0.06734572751544271</v>
      </c>
      <c r="BR170">
        <f t="shared" si="131"/>
        <v>0.11104022134583462</v>
      </c>
    </row>
    <row r="171" spans="2:70" ht="12.75">
      <c r="B171" s="23">
        <v>271</v>
      </c>
      <c r="C171" s="21">
        <v>43</v>
      </c>
      <c r="D171" s="10">
        <v>45</v>
      </c>
      <c r="E171" s="9">
        <v>1</v>
      </c>
      <c r="F171">
        <f t="shared" si="89"/>
        <v>0</v>
      </c>
      <c r="G171" s="9">
        <v>0</v>
      </c>
      <c r="H171">
        <v>1</v>
      </c>
      <c r="I171" s="9">
        <v>10</v>
      </c>
      <c r="J171" s="32"/>
      <c r="K171" s="9">
        <v>1.5</v>
      </c>
      <c r="L171" s="11">
        <f t="shared" si="90"/>
        <v>4.5</v>
      </c>
      <c r="M171" s="32"/>
      <c r="N171" s="9">
        <v>6</v>
      </c>
      <c r="O171" s="9">
        <v>10</v>
      </c>
      <c r="P171" s="9">
        <v>75</v>
      </c>
      <c r="Q171" s="17">
        <v>7</v>
      </c>
      <c r="R171" s="17">
        <v>8</v>
      </c>
      <c r="S171" s="22">
        <f t="shared" si="91"/>
        <v>1</v>
      </c>
      <c r="U171" s="9">
        <v>80</v>
      </c>
      <c r="V171" s="17">
        <v>5</v>
      </c>
      <c r="W171" s="17">
        <v>6</v>
      </c>
      <c r="X171" s="22">
        <f t="shared" si="133"/>
        <v>1</v>
      </c>
      <c r="Y171" s="9">
        <v>6</v>
      </c>
      <c r="Z171">
        <f t="shared" si="125"/>
        <v>0</v>
      </c>
      <c r="AA171">
        <f t="shared" si="126"/>
        <v>0</v>
      </c>
      <c r="AC171">
        <f t="shared" si="92"/>
      </c>
      <c r="AD171">
        <f t="shared" si="93"/>
      </c>
      <c r="AE171">
        <f t="shared" si="94"/>
        <v>4</v>
      </c>
      <c r="AF171">
        <f t="shared" si="95"/>
      </c>
      <c r="AG171">
        <f t="shared" si="96"/>
      </c>
      <c r="AI171" t="str">
        <f t="shared" si="97"/>
        <v>Simple</v>
      </c>
      <c r="AJ171">
        <f t="shared" si="98"/>
        <v>12.281054</v>
      </c>
      <c r="AK171" s="35">
        <f t="shared" si="99"/>
        <v>10</v>
      </c>
      <c r="AL171">
        <f t="shared" si="100"/>
        <v>0</v>
      </c>
      <c r="AM171">
        <f t="shared" si="101"/>
        <v>0.707</v>
      </c>
      <c r="AN171">
        <f t="shared" si="102"/>
        <v>-0.17400000000000004</v>
      </c>
      <c r="AO171">
        <f t="shared" si="103"/>
        <v>0.924</v>
      </c>
      <c r="AP171" s="12" t="str">
        <f t="shared" si="104"/>
        <v>Win</v>
      </c>
      <c r="AQ171" s="35">
        <f t="shared" si="105"/>
        <v>0.10021441072071369</v>
      </c>
      <c r="AR171" s="35">
        <f t="shared" si="106"/>
        <v>1.0365671006957893</v>
      </c>
      <c r="AS171">
        <f ca="1" t="shared" si="107"/>
        <v>2</v>
      </c>
      <c r="AT171" s="35">
        <f t="shared" si="108"/>
        <v>10.936352689975076</v>
      </c>
      <c r="AU171" s="35">
        <f t="shared" si="109"/>
        <v>10.936352689975076</v>
      </c>
      <c r="AV171">
        <f ca="1" t="shared" si="110"/>
        <v>36</v>
      </c>
      <c r="AW171" s="35">
        <f t="shared" si="111"/>
        <v>9.899785589279286</v>
      </c>
      <c r="AX171">
        <f t="shared" si="112"/>
        <v>0.603</v>
      </c>
      <c r="AY171">
        <f>IF(BL171="Difficult",1+(MAX(AY$1:AY170)),"")</f>
      </c>
      <c r="AZ171">
        <f>IF(BL171="Simple",1+(MAX(AZ$1:AZ170)),"")</f>
        <v>84</v>
      </c>
      <c r="BA171" s="14">
        <f t="shared" si="113"/>
        <v>0</v>
      </c>
      <c r="BB171" s="14">
        <f t="shared" si="114"/>
        <v>84</v>
      </c>
      <c r="BC171" s="14">
        <v>2</v>
      </c>
      <c r="BD171">
        <f t="shared" si="115"/>
        <v>10</v>
      </c>
      <c r="BE171">
        <f t="shared" si="116"/>
      </c>
      <c r="BF171" s="35">
        <f t="shared" si="117"/>
        <v>10</v>
      </c>
      <c r="BG171" s="37">
        <f t="shared" si="118"/>
      </c>
      <c r="BH171">
        <f t="shared" si="119"/>
        <v>10</v>
      </c>
      <c r="BI171">
        <f t="shared" si="120"/>
        <v>10</v>
      </c>
      <c r="BJ171" s="37">
        <f t="shared" si="121"/>
        <v>9.208211561413481</v>
      </c>
      <c r="BK171" s="37">
        <f t="shared" si="122"/>
        <v>2.346567974824375</v>
      </c>
      <c r="BL171" t="str">
        <f t="shared" si="123"/>
        <v>Simple</v>
      </c>
      <c r="BM171" t="str">
        <f t="shared" si="124"/>
        <v>Det</v>
      </c>
      <c r="BN171">
        <f t="shared" si="127"/>
        <v>-0.1019470970514833</v>
      </c>
      <c r="BO171">
        <f t="shared" si="128"/>
      </c>
      <c r="BP171">
        <f t="shared" si="129"/>
        <v>1.7838953668686017</v>
      </c>
      <c r="BQ171">
        <f t="shared" si="130"/>
        <v>1.3761632421859968</v>
      </c>
      <c r="BR171">
        <f t="shared" si="131"/>
        <v>1.0193705040010383</v>
      </c>
    </row>
    <row r="172" spans="2:70" ht="12.75">
      <c r="B172" s="23">
        <v>272</v>
      </c>
      <c r="C172" s="21">
        <v>44</v>
      </c>
      <c r="D172" s="10">
        <v>40</v>
      </c>
      <c r="E172" s="9">
        <v>1</v>
      </c>
      <c r="F172">
        <f t="shared" si="89"/>
        <v>0</v>
      </c>
      <c r="G172" s="9">
        <v>0</v>
      </c>
      <c r="H172">
        <v>1</v>
      </c>
      <c r="I172" s="9">
        <v>9</v>
      </c>
      <c r="J172" s="9">
        <v>11</v>
      </c>
      <c r="K172" s="9">
        <v>1</v>
      </c>
      <c r="L172" s="11">
        <f t="shared" si="90"/>
        <v>2</v>
      </c>
      <c r="M172" s="9">
        <v>25</v>
      </c>
      <c r="N172" s="9">
        <v>4</v>
      </c>
      <c r="O172" s="9">
        <v>8</v>
      </c>
      <c r="P172" s="9">
        <v>40</v>
      </c>
      <c r="Q172" s="9">
        <v>6</v>
      </c>
      <c r="R172" s="9">
        <v>10</v>
      </c>
      <c r="S172" s="22">
        <f t="shared" si="91"/>
        <v>4</v>
      </c>
      <c r="T172" s="9">
        <v>8</v>
      </c>
      <c r="U172" s="9">
        <v>80</v>
      </c>
      <c r="V172" s="9">
        <v>6</v>
      </c>
      <c r="W172" s="9">
        <v>10</v>
      </c>
      <c r="X172" s="22">
        <f t="shared" si="133"/>
        <v>4</v>
      </c>
      <c r="Y172" s="9">
        <v>8</v>
      </c>
      <c r="Z172">
        <f t="shared" si="125"/>
        <v>0</v>
      </c>
      <c r="AA172">
        <f t="shared" si="126"/>
        <v>0</v>
      </c>
      <c r="AB172" s="14"/>
      <c r="AC172">
        <f t="shared" si="92"/>
        <v>8</v>
      </c>
      <c r="AD172">
        <f t="shared" si="93"/>
        <v>0</v>
      </c>
      <c r="AE172">
        <f t="shared" si="94"/>
        <v>0</v>
      </c>
      <c r="AF172">
        <f t="shared" si="95"/>
        <v>0</v>
      </c>
      <c r="AG172">
        <f t="shared" si="96"/>
        <v>0</v>
      </c>
      <c r="AI172" t="str">
        <f t="shared" si="97"/>
        <v>Simple</v>
      </c>
      <c r="AJ172">
        <f t="shared" si="98"/>
        <v>1.2810539999999992</v>
      </c>
      <c r="AK172" s="35">
        <f t="shared" si="99"/>
        <v>9.970012041027417</v>
      </c>
      <c r="AL172">
        <f t="shared" si="100"/>
        <v>3</v>
      </c>
      <c r="AM172">
        <f t="shared" si="101"/>
        <v>0.669</v>
      </c>
      <c r="AN172">
        <f t="shared" si="102"/>
        <v>0.372</v>
      </c>
      <c r="AO172">
        <f t="shared" si="103"/>
        <v>0.028</v>
      </c>
      <c r="AP172" s="12" t="str">
        <f t="shared" si="104"/>
        <v>Lose</v>
      </c>
      <c r="AQ172" s="35">
        <f t="shared" si="105"/>
        <v>-0.7790701109526434</v>
      </c>
      <c r="AR172" s="35">
        <f t="shared" si="106"/>
        <v>-5.029544455520976</v>
      </c>
      <c r="AS172">
        <f ca="1" t="shared" si="107"/>
        <v>69</v>
      </c>
      <c r="AT172" s="35">
        <f t="shared" si="108"/>
        <v>5.719537696459084</v>
      </c>
      <c r="AU172" s="35">
        <f t="shared" si="109"/>
        <v>5.719537696459084</v>
      </c>
      <c r="AV172">
        <f ca="1" t="shared" si="110"/>
        <v>30</v>
      </c>
      <c r="AW172" s="35">
        <f t="shared" si="111"/>
        <v>10.74908215198006</v>
      </c>
      <c r="AX172">
        <f t="shared" si="112"/>
        <v>0.811</v>
      </c>
      <c r="AY172">
        <f>IF(BL172="Difficult",1+(MAX(AY$1:AY171)),"")</f>
      </c>
      <c r="AZ172">
        <f>IF(BL172="Simple",1+(MAX(AZ$1:AZ171)),"")</f>
        <v>85</v>
      </c>
      <c r="BA172" s="14">
        <f t="shared" si="113"/>
        <v>0</v>
      </c>
      <c r="BB172" s="14">
        <f t="shared" si="114"/>
        <v>85</v>
      </c>
      <c r="BC172" s="14">
        <v>2</v>
      </c>
      <c r="BD172">
        <f t="shared" si="115"/>
        <v>9.970012041027417</v>
      </c>
      <c r="BE172">
        <f t="shared" si="116"/>
      </c>
      <c r="BF172" s="35">
        <f t="shared" si="117"/>
        <v>9</v>
      </c>
      <c r="BG172" s="37">
        <f t="shared" si="118"/>
      </c>
      <c r="BH172">
        <f t="shared" si="119"/>
        <v>0</v>
      </c>
      <c r="BI172">
        <f t="shared" si="120"/>
        <v>8</v>
      </c>
      <c r="BJ172" s="37">
        <f t="shared" si="121"/>
        <v>9.208211561413481</v>
      </c>
      <c r="BK172" s="37">
        <f t="shared" si="122"/>
        <v>2.346567974824375</v>
      </c>
      <c r="BL172" t="str">
        <f t="shared" si="123"/>
        <v>Simple</v>
      </c>
      <c r="BM172" t="str">
        <f t="shared" si="124"/>
        <v>Det</v>
      </c>
      <c r="BN172">
        <f t="shared" si="127"/>
        <v>-0.5566506979063689</v>
      </c>
      <c r="BO172">
        <f t="shared" si="128"/>
        <v>-0.9355443316035106</v>
      </c>
      <c r="BP172">
        <f t="shared" si="129"/>
        <v>-0.10650121593245368</v>
      </c>
      <c r="BQ172">
        <f t="shared" si="130"/>
        <v>-0.45618127835277894</v>
      </c>
      <c r="BR172">
        <f t="shared" si="131"/>
        <v>-0.513719380948778</v>
      </c>
    </row>
    <row r="173" spans="2:70" ht="12.75">
      <c r="B173" s="23">
        <v>273</v>
      </c>
      <c r="C173" s="21">
        <v>45</v>
      </c>
      <c r="D173" s="10">
        <v>45</v>
      </c>
      <c r="E173" s="9">
        <v>2</v>
      </c>
      <c r="F173">
        <f t="shared" si="89"/>
        <v>1</v>
      </c>
      <c r="G173" s="9">
        <v>0</v>
      </c>
      <c r="H173">
        <v>2</v>
      </c>
      <c r="I173" s="9">
        <v>10</v>
      </c>
      <c r="J173" s="9">
        <v>15</v>
      </c>
      <c r="K173" s="9">
        <v>2</v>
      </c>
      <c r="L173" s="11">
        <f t="shared" si="90"/>
        <v>5</v>
      </c>
      <c r="M173" s="26">
        <v>85</v>
      </c>
      <c r="N173" s="9">
        <v>6</v>
      </c>
      <c r="O173" s="9">
        <v>10</v>
      </c>
      <c r="P173" s="9">
        <v>95</v>
      </c>
      <c r="Q173" s="9">
        <v>8</v>
      </c>
      <c r="R173" s="9">
        <v>10</v>
      </c>
      <c r="S173" s="22">
        <f t="shared" si="91"/>
        <v>2</v>
      </c>
      <c r="T173" s="9">
        <v>9</v>
      </c>
      <c r="U173" s="9">
        <v>75</v>
      </c>
      <c r="V173" s="9">
        <v>7</v>
      </c>
      <c r="W173" s="9">
        <v>9</v>
      </c>
      <c r="X173" s="22">
        <f t="shared" si="133"/>
        <v>2</v>
      </c>
      <c r="Y173" s="9">
        <v>8</v>
      </c>
      <c r="Z173">
        <f t="shared" si="125"/>
        <v>0</v>
      </c>
      <c r="AA173">
        <f t="shared" si="126"/>
        <v>0</v>
      </c>
      <c r="AC173">
        <f t="shared" si="92"/>
        <v>9.5</v>
      </c>
      <c r="AD173">
        <f t="shared" si="93"/>
        <v>1</v>
      </c>
      <c r="AE173">
        <f t="shared" si="94"/>
        <v>2</v>
      </c>
      <c r="AF173">
        <f t="shared" si="95"/>
        <v>1</v>
      </c>
      <c r="AG173">
        <f t="shared" si="96"/>
        <v>1</v>
      </c>
      <c r="AI173" t="str">
        <f t="shared" si="97"/>
        <v>Simple</v>
      </c>
      <c r="AJ173">
        <f t="shared" si="98"/>
        <v>2.7189460000000008</v>
      </c>
      <c r="AK173" s="35">
        <f t="shared" si="99"/>
        <v>10.936352689975076</v>
      </c>
      <c r="AL173">
        <f t="shared" si="100"/>
        <v>0</v>
      </c>
      <c r="AM173">
        <f t="shared" si="101"/>
        <v>0.924</v>
      </c>
      <c r="AN173">
        <f t="shared" si="102"/>
        <v>0.025999999999999912</v>
      </c>
      <c r="AO173">
        <f t="shared" si="103"/>
        <v>0.924</v>
      </c>
      <c r="AP173" s="12" t="str">
        <f t="shared" si="104"/>
        <v>Win</v>
      </c>
      <c r="AQ173" s="35">
        <f t="shared" si="105"/>
        <v>3.205110584891303</v>
      </c>
      <c r="AR173" s="35">
        <f t="shared" si="106"/>
        <v>3.205110584891303</v>
      </c>
      <c r="AS173">
        <f ca="1" t="shared" si="107"/>
        <v>86</v>
      </c>
      <c r="AT173" s="35">
        <f t="shared" si="108"/>
        <v>10.936352689975076</v>
      </c>
      <c r="AU173" s="35">
        <f t="shared" si="109"/>
        <v>10.936352689975076</v>
      </c>
      <c r="AV173">
        <f ca="1" t="shared" si="110"/>
        <v>105</v>
      </c>
      <c r="AW173" s="35">
        <f t="shared" si="111"/>
        <v>7.731242105083773</v>
      </c>
      <c r="AX173">
        <f t="shared" si="112"/>
        <v>0.16</v>
      </c>
      <c r="AY173">
        <f>IF(BL173="Difficult",1+(MAX(AY$1:AY172)),"")</f>
      </c>
      <c r="AZ173">
        <f>IF(BL173="Simple",1+(MAX(AZ$1:AZ172)),"")</f>
        <v>86</v>
      </c>
      <c r="BA173" s="14">
        <f t="shared" si="113"/>
        <v>0</v>
      </c>
      <c r="BB173" s="14">
        <f t="shared" si="114"/>
        <v>86</v>
      </c>
      <c r="BC173" s="14">
        <v>2</v>
      </c>
      <c r="BD173">
        <f t="shared" si="115"/>
        <v>10.936352689975076</v>
      </c>
      <c r="BE173">
        <f t="shared" si="116"/>
      </c>
      <c r="BF173" s="35">
        <f t="shared" si="117"/>
        <v>10</v>
      </c>
      <c r="BG173" s="37">
        <f t="shared" si="118"/>
      </c>
      <c r="BH173">
        <f t="shared" si="119"/>
        <v>1</v>
      </c>
      <c r="BI173">
        <f t="shared" si="120"/>
        <v>9.5</v>
      </c>
      <c r="BJ173" s="37">
        <f t="shared" si="121"/>
        <v>9.208211561413481</v>
      </c>
      <c r="BK173" s="37">
        <f t="shared" si="122"/>
        <v>2.346567974824375</v>
      </c>
      <c r="BL173" t="str">
        <f t="shared" si="123"/>
        <v>Simple</v>
      </c>
      <c r="BM173" t="str">
        <f t="shared" si="124"/>
        <v>Self</v>
      </c>
      <c r="BN173">
        <f t="shared" si="127"/>
        <v>0.35275650380340234</v>
      </c>
      <c r="BO173">
        <f t="shared" si="128"/>
        <v>1.6231057522375878</v>
      </c>
      <c r="BP173">
        <f t="shared" si="129"/>
        <v>1.7838953668686017</v>
      </c>
      <c r="BQ173">
        <f t="shared" si="130"/>
        <v>2.42321725392244</v>
      </c>
      <c r="BR173">
        <f t="shared" si="131"/>
        <v>1.5457437192080081</v>
      </c>
    </row>
    <row r="174" spans="2:70" ht="12.75">
      <c r="B174" s="23">
        <v>274</v>
      </c>
      <c r="C174" s="21">
        <v>46</v>
      </c>
      <c r="D174" s="10">
        <v>26</v>
      </c>
      <c r="E174" s="9">
        <v>0</v>
      </c>
      <c r="F174">
        <f t="shared" si="89"/>
        <v>0</v>
      </c>
      <c r="G174" s="9">
        <v>0</v>
      </c>
      <c r="H174">
        <v>1</v>
      </c>
      <c r="I174" s="9">
        <v>9</v>
      </c>
      <c r="J174" s="9">
        <v>7.5</v>
      </c>
      <c r="K174" s="9">
        <v>1.5</v>
      </c>
      <c r="L174" s="11">
        <f t="shared" si="90"/>
        <v>4.5</v>
      </c>
      <c r="M174" s="9">
        <v>50</v>
      </c>
      <c r="N174" s="9">
        <v>4</v>
      </c>
      <c r="O174" s="9">
        <v>8</v>
      </c>
      <c r="P174" s="9">
        <v>50</v>
      </c>
      <c r="Q174" s="9">
        <v>6</v>
      </c>
      <c r="R174" s="9">
        <v>10</v>
      </c>
      <c r="S174" s="22">
        <f t="shared" si="91"/>
        <v>4</v>
      </c>
      <c r="T174" s="9">
        <v>8</v>
      </c>
      <c r="U174" s="9">
        <v>50</v>
      </c>
      <c r="V174" s="9">
        <v>6</v>
      </c>
      <c r="W174" s="9">
        <v>10</v>
      </c>
      <c r="X174" s="22">
        <f t="shared" si="133"/>
        <v>4</v>
      </c>
      <c r="Y174" s="9">
        <v>8</v>
      </c>
      <c r="Z174">
        <f t="shared" si="125"/>
        <v>0</v>
      </c>
      <c r="AA174">
        <f t="shared" si="126"/>
        <v>0</v>
      </c>
      <c r="AC174">
        <f t="shared" si="92"/>
        <v>8</v>
      </c>
      <c r="AD174">
        <f t="shared" si="93"/>
        <v>0</v>
      </c>
      <c r="AE174">
        <f t="shared" si="94"/>
        <v>0</v>
      </c>
      <c r="AF174">
        <f t="shared" si="95"/>
        <v>0</v>
      </c>
      <c r="AG174">
        <f t="shared" si="96"/>
        <v>0</v>
      </c>
      <c r="AH174" s="9">
        <v>26</v>
      </c>
      <c r="AI174" t="str">
        <f t="shared" si="97"/>
        <v>Simple</v>
      </c>
      <c r="AJ174">
        <f t="shared" si="98"/>
        <v>4.781053999999999</v>
      </c>
      <c r="AK174" s="35">
        <f t="shared" si="99"/>
        <v>9.888081180654599</v>
      </c>
      <c r="AL174">
        <f t="shared" si="100"/>
        <v>-2</v>
      </c>
      <c r="AM174">
        <f t="shared" si="101"/>
        <v>0.594</v>
      </c>
      <c r="AN174">
        <f t="shared" si="102"/>
        <v>-0.32999999999999996</v>
      </c>
      <c r="AO174">
        <f t="shared" si="103"/>
        <v>0.83</v>
      </c>
      <c r="AP174" s="12" t="str">
        <f t="shared" si="104"/>
        <v>Win</v>
      </c>
      <c r="AQ174" s="35">
        <f t="shared" si="105"/>
        <v>1.0585220431234426</v>
      </c>
      <c r="AR174" s="35">
        <f t="shared" si="106"/>
        <v>1.9531823655012452</v>
      </c>
      <c r="AS174">
        <f ca="1" t="shared" si="107"/>
        <v>81</v>
      </c>
      <c r="AT174" s="35">
        <f t="shared" si="108"/>
        <v>10.782741503032401</v>
      </c>
      <c r="AU174" s="35">
        <f t="shared" si="109"/>
        <v>10.782741503032401</v>
      </c>
      <c r="AV174">
        <f ca="1" t="shared" si="110"/>
        <v>19</v>
      </c>
      <c r="AW174" s="35">
        <f t="shared" si="111"/>
        <v>8.829559137531156</v>
      </c>
      <c r="AX174">
        <f t="shared" si="112"/>
        <v>0.32</v>
      </c>
      <c r="AY174">
        <f>IF(BL174="Difficult",1+(MAX(AY$1:AY173)),"")</f>
      </c>
      <c r="AZ174">
        <f>IF(BL174="Simple",1+(MAX(AZ$1:AZ173)),"")</f>
        <v>87</v>
      </c>
      <c r="BA174" s="14">
        <f t="shared" si="113"/>
        <v>0</v>
      </c>
      <c r="BB174" s="14">
        <f t="shared" si="114"/>
        <v>87</v>
      </c>
      <c r="BC174" s="14">
        <v>2</v>
      </c>
      <c r="BD174">
        <f t="shared" si="115"/>
        <v>9.888081180654599</v>
      </c>
      <c r="BE174">
        <f t="shared" si="116"/>
      </c>
      <c r="BF174" s="35">
        <f t="shared" si="117"/>
        <v>9</v>
      </c>
      <c r="BG174" s="37">
        <f t="shared" si="118"/>
      </c>
      <c r="BH174">
        <f t="shared" si="119"/>
        <v>0</v>
      </c>
      <c r="BI174">
        <f t="shared" si="120"/>
        <v>8</v>
      </c>
      <c r="BJ174" s="37">
        <f t="shared" si="121"/>
        <v>9.208211561413481</v>
      </c>
      <c r="BK174" s="37">
        <f t="shared" si="122"/>
        <v>2.346567974824375</v>
      </c>
      <c r="BL174" t="str">
        <f t="shared" si="123"/>
        <v>Simple</v>
      </c>
      <c r="BM174" t="str">
        <f t="shared" si="124"/>
        <v>Indet</v>
      </c>
      <c r="BN174">
        <f t="shared" si="127"/>
        <v>-0.1019470970514833</v>
      </c>
      <c r="BO174">
        <f t="shared" si="128"/>
        <v>0.13055986999694705</v>
      </c>
      <c r="BP174">
        <f t="shared" si="129"/>
        <v>-0.10650121593245368</v>
      </c>
      <c r="BQ174">
        <f t="shared" si="130"/>
        <v>0.06734572751544271</v>
      </c>
      <c r="BR174">
        <f t="shared" si="131"/>
        <v>-0.0026356788678868065</v>
      </c>
    </row>
    <row r="175" spans="2:70" ht="12.75">
      <c r="B175" s="23">
        <v>275</v>
      </c>
      <c r="C175" s="21">
        <v>47</v>
      </c>
      <c r="D175" s="10">
        <v>33</v>
      </c>
      <c r="E175" s="9">
        <v>0</v>
      </c>
      <c r="F175">
        <f t="shared" si="89"/>
        <v>0</v>
      </c>
      <c r="G175" s="9">
        <v>0</v>
      </c>
      <c r="H175">
        <v>1</v>
      </c>
      <c r="I175" s="9">
        <v>10</v>
      </c>
      <c r="J175" s="9">
        <v>5.5</v>
      </c>
      <c r="K175" s="9">
        <v>3</v>
      </c>
      <c r="L175" s="11">
        <f t="shared" si="90"/>
        <v>6</v>
      </c>
      <c r="M175" s="9">
        <v>100</v>
      </c>
      <c r="N175" s="9">
        <v>4</v>
      </c>
      <c r="O175" s="9">
        <v>10</v>
      </c>
      <c r="P175" s="9">
        <v>20</v>
      </c>
      <c r="Q175" s="9">
        <v>9</v>
      </c>
      <c r="R175" s="9">
        <v>10</v>
      </c>
      <c r="S175" s="22">
        <f t="shared" si="91"/>
        <v>1</v>
      </c>
      <c r="T175" s="9">
        <v>10</v>
      </c>
      <c r="U175" s="9">
        <v>20</v>
      </c>
      <c r="V175" s="9">
        <v>9</v>
      </c>
      <c r="W175" s="9">
        <v>10</v>
      </c>
      <c r="X175" s="22">
        <f t="shared" si="133"/>
        <v>1</v>
      </c>
      <c r="Y175" s="9">
        <v>9.6</v>
      </c>
      <c r="Z175">
        <f t="shared" si="125"/>
        <v>0</v>
      </c>
      <c r="AA175">
        <f t="shared" si="126"/>
        <v>0</v>
      </c>
      <c r="AC175">
        <f t="shared" si="92"/>
        <v>10</v>
      </c>
      <c r="AD175">
        <f t="shared" si="93"/>
        <v>0</v>
      </c>
      <c r="AE175">
        <f t="shared" si="94"/>
        <v>0.40000000000000036</v>
      </c>
      <c r="AF175">
        <f t="shared" si="95"/>
        <v>0.40000000000000036</v>
      </c>
      <c r="AG175">
        <f t="shared" si="96"/>
        <v>0.40000000000000036</v>
      </c>
      <c r="AH175" s="9">
        <v>33</v>
      </c>
      <c r="AI175" t="str">
        <f t="shared" si="97"/>
        <v>Simple</v>
      </c>
      <c r="AJ175">
        <f t="shared" si="98"/>
        <v>6.781053999999999</v>
      </c>
      <c r="AK175" s="35">
        <f t="shared" si="99"/>
        <v>10.841263546155844</v>
      </c>
      <c r="AL175">
        <f t="shared" si="100"/>
        <v>0</v>
      </c>
      <c r="AM175">
        <f t="shared" si="101"/>
        <v>0.858</v>
      </c>
      <c r="AN175">
        <f t="shared" si="102"/>
        <v>-0.724</v>
      </c>
      <c r="AO175">
        <f t="shared" si="103"/>
        <v>0.924</v>
      </c>
      <c r="AP175" s="12" t="str">
        <f t="shared" si="104"/>
        <v>Win</v>
      </c>
      <c r="AQ175" s="35">
        <f t="shared" si="105"/>
        <v>4.007022645174813</v>
      </c>
      <c r="AR175" s="35">
        <f t="shared" si="106"/>
        <v>4.102111788994045</v>
      </c>
      <c r="AS175">
        <f ca="1" t="shared" si="107"/>
        <v>62</v>
      </c>
      <c r="AT175" s="35">
        <f t="shared" si="108"/>
        <v>10.936352689975076</v>
      </c>
      <c r="AU175" s="35">
        <f t="shared" si="109"/>
        <v>10.936352689975076</v>
      </c>
      <c r="AV175">
        <f ca="1" t="shared" si="110"/>
        <v>5</v>
      </c>
      <c r="AW175" s="35">
        <f t="shared" si="111"/>
        <v>6.8342409009810305</v>
      </c>
      <c r="AX175">
        <f t="shared" si="112"/>
        <v>0.075</v>
      </c>
      <c r="AY175">
        <f>IF(BL175="Difficult",1+(MAX(AY$1:AY174)),"")</f>
      </c>
      <c r="AZ175">
        <f>IF(BL175="Simple",1+(MAX(AZ$1:AZ174)),"")</f>
        <v>88</v>
      </c>
      <c r="BA175" s="14">
        <f t="shared" si="113"/>
        <v>0</v>
      </c>
      <c r="BB175" s="14">
        <f t="shared" si="114"/>
        <v>88</v>
      </c>
      <c r="BC175" s="14">
        <v>2</v>
      </c>
      <c r="BD175">
        <f t="shared" si="115"/>
        <v>10.841263546155844</v>
      </c>
      <c r="BE175">
        <f t="shared" si="116"/>
      </c>
      <c r="BF175" s="35">
        <f t="shared" si="117"/>
        <v>10</v>
      </c>
      <c r="BG175" s="37">
        <f t="shared" si="118"/>
      </c>
      <c r="BH175">
        <f t="shared" si="119"/>
        <v>0</v>
      </c>
      <c r="BI175">
        <f t="shared" si="120"/>
        <v>10</v>
      </c>
      <c r="BJ175" s="37">
        <f t="shared" si="121"/>
        <v>9.208211561413481</v>
      </c>
      <c r="BK175" s="37">
        <f t="shared" si="122"/>
        <v>2.346567974824375</v>
      </c>
      <c r="BL175" t="str">
        <f t="shared" si="123"/>
        <v>Simple</v>
      </c>
      <c r="BM175" t="str">
        <f t="shared" si="124"/>
        <v>Indet</v>
      </c>
      <c r="BN175">
        <f t="shared" si="127"/>
        <v>1.2621637055131736</v>
      </c>
      <c r="BO175">
        <f t="shared" si="128"/>
        <v>2.2627682731978624</v>
      </c>
      <c r="BP175">
        <f t="shared" si="129"/>
        <v>-0.10650121593245368</v>
      </c>
      <c r="BQ175">
        <f t="shared" si="130"/>
        <v>-1.503235290089222</v>
      </c>
      <c r="BR175">
        <f t="shared" si="131"/>
        <v>0.4787988681723401</v>
      </c>
    </row>
    <row r="176" spans="2:70" ht="12.75">
      <c r="B176" s="23">
        <v>276</v>
      </c>
      <c r="C176" s="21">
        <v>48</v>
      </c>
      <c r="D176" s="10">
        <v>34</v>
      </c>
      <c r="E176" s="9">
        <v>0</v>
      </c>
      <c r="F176">
        <f t="shared" si="89"/>
        <v>0</v>
      </c>
      <c r="G176" s="9">
        <v>0</v>
      </c>
      <c r="H176">
        <v>1</v>
      </c>
      <c r="I176" s="9">
        <v>9</v>
      </c>
      <c r="J176" s="9">
        <v>0.5</v>
      </c>
      <c r="K176" s="9">
        <v>2.99</v>
      </c>
      <c r="L176" s="11">
        <f t="shared" si="90"/>
        <v>0.009999999999999787</v>
      </c>
      <c r="M176" s="9">
        <v>75</v>
      </c>
      <c r="N176" s="9">
        <v>5</v>
      </c>
      <c r="O176" s="9">
        <v>8</v>
      </c>
      <c r="P176" s="9">
        <v>20</v>
      </c>
      <c r="Q176" s="9">
        <v>2</v>
      </c>
      <c r="R176" s="9">
        <v>8</v>
      </c>
      <c r="S176" s="22">
        <f t="shared" si="91"/>
        <v>6</v>
      </c>
      <c r="T176" s="9">
        <v>5</v>
      </c>
      <c r="U176" s="9">
        <v>50</v>
      </c>
      <c r="V176" s="9">
        <v>2</v>
      </c>
      <c r="W176" s="9">
        <v>8</v>
      </c>
      <c r="X176" s="22">
        <f t="shared" si="133"/>
        <v>6</v>
      </c>
      <c r="Y176" s="9">
        <v>5</v>
      </c>
      <c r="Z176">
        <f t="shared" si="125"/>
        <v>0</v>
      </c>
      <c r="AA176">
        <f t="shared" si="126"/>
        <v>0</v>
      </c>
      <c r="AC176">
        <f t="shared" si="92"/>
        <v>6.5</v>
      </c>
      <c r="AD176">
        <f t="shared" si="93"/>
        <v>3</v>
      </c>
      <c r="AE176">
        <f t="shared" si="94"/>
        <v>3</v>
      </c>
      <c r="AF176">
        <f t="shared" si="95"/>
        <v>0</v>
      </c>
      <c r="AG176">
        <f t="shared" si="96"/>
        <v>0</v>
      </c>
      <c r="AH176" s="9">
        <v>34</v>
      </c>
      <c r="AI176" t="str">
        <f t="shared" si="97"/>
        <v>Simple</v>
      </c>
      <c r="AJ176">
        <f t="shared" si="98"/>
        <v>11.781054</v>
      </c>
      <c r="AK176" s="35">
        <f t="shared" si="99"/>
        <v>9.724219459908959</v>
      </c>
      <c r="AL176">
        <f t="shared" si="100"/>
        <v>1</v>
      </c>
      <c r="AM176">
        <f t="shared" si="101"/>
        <v>0.452</v>
      </c>
      <c r="AN176">
        <f t="shared" si="102"/>
        <v>0.10600000000000001</v>
      </c>
      <c r="AO176">
        <f t="shared" si="103"/>
        <v>0.094</v>
      </c>
      <c r="AP176" s="12" t="str">
        <f t="shared" si="104"/>
        <v>Lose</v>
      </c>
      <c r="AQ176" s="35">
        <f t="shared" si="105"/>
        <v>-0.8610009713254634</v>
      </c>
      <c r="AR176" s="35">
        <f t="shared" si="106"/>
        <v>-3.585220431234422</v>
      </c>
      <c r="AS176">
        <f ca="1" t="shared" si="107"/>
        <v>22</v>
      </c>
      <c r="AT176" s="35">
        <f t="shared" si="108"/>
        <v>7</v>
      </c>
      <c r="AU176" s="35">
        <f t="shared" si="109"/>
        <v>7</v>
      </c>
      <c r="AV176">
        <f ca="1" t="shared" si="110"/>
        <v>34</v>
      </c>
      <c r="AW176" s="35">
        <f t="shared" si="111"/>
        <v>10.585220431234422</v>
      </c>
      <c r="AX176">
        <f t="shared" si="112"/>
        <v>0.754</v>
      </c>
      <c r="AY176">
        <f>IF(BL176="Difficult",1+(MAX(AY$1:AY175)),"")</f>
      </c>
      <c r="AZ176">
        <f>IF(BL176="Simple",1+(MAX(AZ$1:AZ175)),"")</f>
        <v>89</v>
      </c>
      <c r="BA176" s="14">
        <f t="shared" si="113"/>
        <v>0</v>
      </c>
      <c r="BB176" s="14">
        <f t="shared" si="114"/>
        <v>89</v>
      </c>
      <c r="BC176" s="14">
        <v>2</v>
      </c>
      <c r="BD176">
        <f t="shared" si="115"/>
        <v>9.724219459908959</v>
      </c>
      <c r="BE176">
        <f t="shared" si="116"/>
      </c>
      <c r="BF176" s="35">
        <f t="shared" si="117"/>
        <v>9</v>
      </c>
      <c r="BG176" s="37">
        <f t="shared" si="118"/>
      </c>
      <c r="BH176">
        <f t="shared" si="119"/>
        <v>3</v>
      </c>
      <c r="BI176">
        <f t="shared" si="120"/>
        <v>6.5</v>
      </c>
      <c r="BJ176" s="37">
        <f t="shared" si="121"/>
        <v>9.208211561413481</v>
      </c>
      <c r="BK176" s="37">
        <f t="shared" si="122"/>
        <v>2.346567974824375</v>
      </c>
      <c r="BL176" t="str">
        <f t="shared" si="123"/>
        <v>Simple</v>
      </c>
      <c r="BM176" t="str">
        <f t="shared" si="124"/>
        <v>Indet</v>
      </c>
      <c r="BN176">
        <f t="shared" si="127"/>
        <v>1.253069633496076</v>
      </c>
      <c r="BO176">
        <f t="shared" si="128"/>
        <v>1.1966640715974046</v>
      </c>
      <c r="BP176">
        <f t="shared" si="129"/>
        <v>0.8386970754680739</v>
      </c>
      <c r="BQ176">
        <f t="shared" si="130"/>
        <v>-1.503235290089222</v>
      </c>
      <c r="BR176">
        <f t="shared" si="131"/>
        <v>0.4462988726180831</v>
      </c>
    </row>
    <row r="177" spans="2:70" ht="12.75">
      <c r="B177" s="23">
        <v>277</v>
      </c>
      <c r="C177" s="21">
        <v>49</v>
      </c>
      <c r="D177" s="10">
        <v>38</v>
      </c>
      <c r="E177" s="9">
        <v>1</v>
      </c>
      <c r="F177">
        <f t="shared" si="89"/>
        <v>0</v>
      </c>
      <c r="G177" s="9">
        <v>0</v>
      </c>
      <c r="H177">
        <v>1</v>
      </c>
      <c r="I177" s="9">
        <v>9</v>
      </c>
      <c r="J177" s="26">
        <v>10</v>
      </c>
      <c r="K177" s="9">
        <v>2</v>
      </c>
      <c r="L177" s="11">
        <f t="shared" si="90"/>
        <v>1</v>
      </c>
      <c r="M177" s="9">
        <v>50</v>
      </c>
      <c r="N177" s="9">
        <v>6</v>
      </c>
      <c r="O177" s="9">
        <v>7</v>
      </c>
      <c r="P177" s="9">
        <v>50</v>
      </c>
      <c r="Q177" s="9">
        <v>3</v>
      </c>
      <c r="R177" s="9">
        <v>9</v>
      </c>
      <c r="S177" s="22">
        <f t="shared" si="91"/>
        <v>6</v>
      </c>
      <c r="T177" s="9">
        <v>7</v>
      </c>
      <c r="U177" s="9">
        <v>60</v>
      </c>
      <c r="V177" s="9">
        <v>5</v>
      </c>
      <c r="W177" s="9">
        <v>8</v>
      </c>
      <c r="X177" s="22">
        <f t="shared" si="133"/>
        <v>3</v>
      </c>
      <c r="Y177" s="9">
        <v>7</v>
      </c>
      <c r="Z177">
        <f t="shared" si="125"/>
        <v>-3</v>
      </c>
      <c r="AA177">
        <f t="shared" si="126"/>
        <v>3</v>
      </c>
      <c r="AC177">
        <f t="shared" si="92"/>
        <v>7</v>
      </c>
      <c r="AD177">
        <f t="shared" si="93"/>
        <v>0</v>
      </c>
      <c r="AE177">
        <f t="shared" si="94"/>
        <v>0</v>
      </c>
      <c r="AF177">
        <f t="shared" si="95"/>
        <v>0</v>
      </c>
      <c r="AG177">
        <f t="shared" si="96"/>
        <v>0</v>
      </c>
      <c r="AI177" t="str">
        <f t="shared" si="97"/>
        <v>Simple</v>
      </c>
      <c r="AJ177">
        <f t="shared" si="98"/>
        <v>2.2810539999999992</v>
      </c>
      <c r="AK177" s="35">
        <f t="shared" si="99"/>
        <v>9.94660322377804</v>
      </c>
      <c r="AL177">
        <f t="shared" si="100"/>
        <v>-1</v>
      </c>
      <c r="AM177">
        <f t="shared" si="101"/>
        <v>0.641</v>
      </c>
      <c r="AN177">
        <f t="shared" si="102"/>
        <v>0.246</v>
      </c>
      <c r="AO177">
        <f t="shared" si="103"/>
        <v>0.254</v>
      </c>
      <c r="AP177" s="12" t="str">
        <f t="shared" si="104"/>
        <v>Lose</v>
      </c>
      <c r="AQ177" s="35">
        <f t="shared" si="105"/>
        <v>0.21067935524439108</v>
      </c>
      <c r="AR177" s="35">
        <f t="shared" si="106"/>
        <v>-1.018727053799502</v>
      </c>
      <c r="AS177">
        <f ca="1" t="shared" si="107"/>
        <v>37</v>
      </c>
      <c r="AT177" s="35">
        <f t="shared" si="108"/>
        <v>8.717196814734146</v>
      </c>
      <c r="AU177" s="35">
        <f t="shared" si="109"/>
        <v>8.717196814734146</v>
      </c>
      <c r="AV177">
        <f ca="1" t="shared" si="110"/>
        <v>96</v>
      </c>
      <c r="AW177" s="35">
        <f t="shared" si="111"/>
        <v>9.735923868533648</v>
      </c>
      <c r="AX177">
        <f t="shared" si="112"/>
        <v>0.471</v>
      </c>
      <c r="AY177">
        <f>IF(BL177="Difficult",1+(MAX(AY$1:AY176)),"")</f>
      </c>
      <c r="AZ177">
        <f>IF(BL177="Simple",1+(MAX(AZ$1:AZ176)),"")</f>
        <v>90</v>
      </c>
      <c r="BA177" s="14">
        <f t="shared" si="113"/>
        <v>0</v>
      </c>
      <c r="BB177" s="14">
        <f t="shared" si="114"/>
        <v>90</v>
      </c>
      <c r="BC177" s="14">
        <v>2</v>
      </c>
      <c r="BD177">
        <f t="shared" si="115"/>
        <v>9.94660322377804</v>
      </c>
      <c r="BE177">
        <f t="shared" si="116"/>
      </c>
      <c r="BF177" s="35">
        <f t="shared" si="117"/>
        <v>9</v>
      </c>
      <c r="BG177" s="37">
        <f t="shared" si="118"/>
      </c>
      <c r="BH177">
        <f t="shared" si="119"/>
        <v>0</v>
      </c>
      <c r="BI177">
        <f t="shared" si="120"/>
        <v>7</v>
      </c>
      <c r="BJ177" s="37">
        <f t="shared" si="121"/>
        <v>9.208211561413481</v>
      </c>
      <c r="BK177" s="37">
        <f t="shared" si="122"/>
        <v>2.346567974824375</v>
      </c>
      <c r="BL177" t="str">
        <f t="shared" si="123"/>
        <v>Simple</v>
      </c>
      <c r="BM177" t="str">
        <f t="shared" si="124"/>
        <v>Det</v>
      </c>
      <c r="BN177">
        <f t="shared" si="127"/>
        <v>0.35275650380340234</v>
      </c>
      <c r="BO177">
        <f t="shared" si="128"/>
        <v>0.13055986999694705</v>
      </c>
      <c r="BP177">
        <f t="shared" si="129"/>
        <v>1.7838953668686017</v>
      </c>
      <c r="BQ177">
        <f t="shared" si="130"/>
        <v>0.06734572751544271</v>
      </c>
      <c r="BR177">
        <f t="shared" si="131"/>
        <v>0.5836393670460984</v>
      </c>
    </row>
    <row r="178" spans="2:70" ht="12.75">
      <c r="B178" s="23">
        <v>278</v>
      </c>
      <c r="C178" s="21">
        <v>50</v>
      </c>
      <c r="D178" s="10">
        <v>50</v>
      </c>
      <c r="E178" s="9">
        <v>2</v>
      </c>
      <c r="F178">
        <f t="shared" si="89"/>
        <v>1</v>
      </c>
      <c r="G178" s="9">
        <v>0</v>
      </c>
      <c r="H178">
        <v>2</v>
      </c>
      <c r="I178" s="9">
        <v>7</v>
      </c>
      <c r="J178" s="9">
        <v>6</v>
      </c>
      <c r="K178" s="9">
        <v>0</v>
      </c>
      <c r="L178" s="11">
        <f t="shared" si="90"/>
        <v>3</v>
      </c>
      <c r="M178" s="9">
        <v>10</v>
      </c>
      <c r="N178" s="9">
        <v>4</v>
      </c>
      <c r="O178" s="9">
        <v>7.5</v>
      </c>
      <c r="P178" s="9">
        <v>45</v>
      </c>
      <c r="Q178" s="9">
        <v>7</v>
      </c>
      <c r="R178" s="9">
        <v>8</v>
      </c>
      <c r="S178" s="22">
        <f t="shared" si="91"/>
        <v>1</v>
      </c>
      <c r="T178" s="9">
        <v>7</v>
      </c>
      <c r="U178" s="9">
        <v>50</v>
      </c>
      <c r="V178" s="9">
        <v>5</v>
      </c>
      <c r="W178" s="9">
        <v>9</v>
      </c>
      <c r="X178" s="22">
        <f t="shared" si="133"/>
        <v>4</v>
      </c>
      <c r="Y178" s="9">
        <v>7</v>
      </c>
      <c r="Z178">
        <f t="shared" si="125"/>
        <v>3</v>
      </c>
      <c r="AA178">
        <f t="shared" si="126"/>
        <v>-3</v>
      </c>
      <c r="AC178">
        <f t="shared" si="92"/>
        <v>7.25</v>
      </c>
      <c r="AD178">
        <f t="shared" si="93"/>
        <v>0.5</v>
      </c>
      <c r="AE178">
        <f t="shared" si="94"/>
        <v>0.5</v>
      </c>
      <c r="AF178">
        <f t="shared" si="95"/>
        <v>0</v>
      </c>
      <c r="AG178">
        <f t="shared" si="96"/>
        <v>0</v>
      </c>
      <c r="AI178" t="str">
        <f t="shared" si="97"/>
        <v>Simple</v>
      </c>
      <c r="AJ178">
        <f t="shared" si="98"/>
        <v>6.281053999999999</v>
      </c>
      <c r="AK178" s="35">
        <f t="shared" si="99"/>
        <v>7.8529679547805324</v>
      </c>
      <c r="AL178">
        <f t="shared" si="100"/>
        <v>0.5</v>
      </c>
      <c r="AM178">
        <f t="shared" si="101"/>
        <v>0.207</v>
      </c>
      <c r="AN178">
        <f t="shared" si="102"/>
        <v>0.24300000000000002</v>
      </c>
      <c r="AO178">
        <f t="shared" si="103"/>
        <v>0.207</v>
      </c>
      <c r="AP178" s="12" t="str">
        <f t="shared" si="104"/>
        <v>Win</v>
      </c>
      <c r="AQ178" s="35">
        <f t="shared" si="105"/>
        <v>0.1392824626337923</v>
      </c>
      <c r="AR178" s="35">
        <f t="shared" si="106"/>
        <v>0.1392824626337923</v>
      </c>
      <c r="AS178">
        <f ca="1" t="shared" si="107"/>
        <v>91</v>
      </c>
      <c r="AT178" s="35">
        <f t="shared" si="108"/>
        <v>7.8529679547805324</v>
      </c>
      <c r="AU178" s="35">
        <f t="shared" si="109"/>
        <v>7.8529679547805324</v>
      </c>
      <c r="AV178">
        <f ca="1" t="shared" si="110"/>
        <v>70</v>
      </c>
      <c r="AW178" s="35">
        <f t="shared" si="111"/>
        <v>7.71368549214674</v>
      </c>
      <c r="AX178">
        <f t="shared" si="112"/>
        <v>0.15</v>
      </c>
      <c r="AY178">
        <f>IF(BL178="Difficult",1+(MAX(AY$1:AY177)),"")</f>
      </c>
      <c r="AZ178">
        <f>IF(BL178="Simple",1+(MAX(AZ$1:AZ177)),"")</f>
        <v>91</v>
      </c>
      <c r="BA178" s="14">
        <f t="shared" si="113"/>
        <v>0</v>
      </c>
      <c r="BB178" s="14">
        <f t="shared" si="114"/>
        <v>91</v>
      </c>
      <c r="BC178" s="14">
        <v>2</v>
      </c>
      <c r="BD178">
        <f t="shared" si="115"/>
        <v>7.8529679547805324</v>
      </c>
      <c r="BE178">
        <f t="shared" si="116"/>
      </c>
      <c r="BF178" s="35">
        <f t="shared" si="117"/>
        <v>7</v>
      </c>
      <c r="BG178" s="37">
        <f t="shared" si="118"/>
      </c>
      <c r="BH178">
        <f t="shared" si="119"/>
        <v>0.5</v>
      </c>
      <c r="BI178">
        <f t="shared" si="120"/>
        <v>7.25</v>
      </c>
      <c r="BJ178" s="37">
        <f t="shared" si="121"/>
        <v>9.208211561413481</v>
      </c>
      <c r="BK178" s="37">
        <f t="shared" si="122"/>
        <v>2.346567974824375</v>
      </c>
      <c r="BL178" t="str">
        <f t="shared" si="123"/>
        <v>Simple</v>
      </c>
      <c r="BM178" t="str">
        <f t="shared" si="124"/>
        <v>Self</v>
      </c>
      <c r="BN178">
        <f t="shared" si="127"/>
        <v>-1.4660578996161402</v>
      </c>
      <c r="BO178">
        <f t="shared" si="128"/>
        <v>-1.5752068525637852</v>
      </c>
      <c r="BP178">
        <f t="shared" si="129"/>
        <v>-0.10650121593245368</v>
      </c>
      <c r="BQ178">
        <f t="shared" si="130"/>
        <v>-0.19441777541866812</v>
      </c>
      <c r="BR178">
        <f t="shared" si="131"/>
        <v>-0.8355459358827618</v>
      </c>
    </row>
    <row r="179" spans="2:70" ht="12.75">
      <c r="B179" s="23">
        <v>279</v>
      </c>
      <c r="C179" s="21">
        <v>35</v>
      </c>
      <c r="D179" s="10">
        <v>35</v>
      </c>
      <c r="E179" s="9">
        <v>2</v>
      </c>
      <c r="F179">
        <f t="shared" si="89"/>
        <v>1</v>
      </c>
      <c r="G179" s="9">
        <v>1</v>
      </c>
      <c r="H179">
        <v>4</v>
      </c>
      <c r="I179" s="26">
        <v>4</v>
      </c>
      <c r="K179" s="26">
        <v>3</v>
      </c>
      <c r="L179" s="11">
        <f t="shared" si="90"/>
        <v>6</v>
      </c>
      <c r="M179" s="9">
        <v>0</v>
      </c>
      <c r="N179" s="26">
        <v>4</v>
      </c>
      <c r="O179" s="9">
        <v>4</v>
      </c>
      <c r="P179" s="9">
        <v>50</v>
      </c>
      <c r="Q179" s="9">
        <v>4</v>
      </c>
      <c r="R179" s="9">
        <v>5</v>
      </c>
      <c r="S179" s="22">
        <f t="shared" si="91"/>
        <v>1</v>
      </c>
      <c r="T179" s="9">
        <v>4</v>
      </c>
      <c r="U179" s="9">
        <v>50</v>
      </c>
      <c r="V179" s="9">
        <v>2</v>
      </c>
      <c r="W179" s="9">
        <v>3</v>
      </c>
      <c r="X179" s="22">
        <f t="shared" si="133"/>
        <v>1</v>
      </c>
      <c r="Y179" s="9">
        <v>4</v>
      </c>
      <c r="Z179">
        <f t="shared" si="125"/>
        <v>0</v>
      </c>
      <c r="AA179">
        <f t="shared" si="126"/>
        <v>0</v>
      </c>
      <c r="AC179">
        <f t="shared" si="92"/>
        <v>4</v>
      </c>
      <c r="AD179">
        <f t="shared" si="93"/>
        <v>0</v>
      </c>
      <c r="AE179">
        <f t="shared" si="94"/>
        <v>0</v>
      </c>
      <c r="AF179">
        <f t="shared" si="95"/>
        <v>0</v>
      </c>
      <c r="AG179">
        <f t="shared" si="96"/>
        <v>0</v>
      </c>
      <c r="AI179" t="str">
        <f t="shared" si="97"/>
        <v>Simple</v>
      </c>
      <c r="AJ179">
        <f t="shared" si="98"/>
        <v>12.281054</v>
      </c>
      <c r="AK179" s="35">
        <f t="shared" si="99"/>
        <v>4</v>
      </c>
      <c r="AL179">
        <f t="shared" si="100"/>
        <v>0</v>
      </c>
      <c r="AM179">
        <f t="shared" si="101"/>
        <v>0.943</v>
      </c>
      <c r="AN179">
        <f t="shared" si="102"/>
        <v>-0.44299999999999995</v>
      </c>
      <c r="AO179">
        <f t="shared" si="103"/>
        <v>0.943</v>
      </c>
      <c r="AP179" s="12" t="str">
        <f t="shared" si="104"/>
        <v>Win</v>
      </c>
      <c r="AQ179" s="35">
        <f t="shared" si="105"/>
        <v>1.2406673142169753</v>
      </c>
      <c r="AR179" s="35">
        <f t="shared" si="106"/>
        <v>1.2406673142169753</v>
      </c>
      <c r="AS179">
        <f ca="1" t="shared" si="107"/>
        <v>87</v>
      </c>
      <c r="AT179" s="35">
        <f t="shared" si="108"/>
        <v>4</v>
      </c>
      <c r="AU179" s="35">
        <f t="shared" si="109"/>
        <v>4</v>
      </c>
      <c r="AV179">
        <f ca="1" t="shared" si="110"/>
        <v>81</v>
      </c>
      <c r="AW179" s="35">
        <f t="shared" si="111"/>
        <v>2.7593326857830247</v>
      </c>
      <c r="AX179">
        <f t="shared" si="112"/>
        <v>0.607</v>
      </c>
      <c r="AY179">
        <f>IF(BL179="Difficult",1+(MAX(AY$1:AY178)),"")</f>
        <v>87</v>
      </c>
      <c r="AZ179">
        <f>IF(BL179="Simple",1+(MAX(AZ$1:AZ178)),"")</f>
      </c>
      <c r="BA179" s="14">
        <f t="shared" si="113"/>
        <v>1</v>
      </c>
      <c r="BB179" s="14">
        <f t="shared" si="114"/>
        <v>87</v>
      </c>
      <c r="BC179" s="14">
        <v>2</v>
      </c>
      <c r="BD179">
        <f t="shared" si="115"/>
      </c>
      <c r="BE179">
        <f t="shared" si="116"/>
        <v>4</v>
      </c>
      <c r="BF179" s="35">
        <f t="shared" si="117"/>
      </c>
      <c r="BG179" s="37">
        <f t="shared" si="118"/>
        <v>4</v>
      </c>
      <c r="BH179">
        <f t="shared" si="119"/>
        <v>0</v>
      </c>
      <c r="BI179">
        <f t="shared" si="120"/>
        <v>4</v>
      </c>
      <c r="BJ179" s="37">
        <f t="shared" si="121"/>
        <v>9.208211561413481</v>
      </c>
      <c r="BK179" s="37">
        <f t="shared" si="122"/>
        <v>2.346567974824375</v>
      </c>
      <c r="BL179" t="str">
        <f t="shared" si="123"/>
        <v>Difficult</v>
      </c>
      <c r="BM179" t="str">
        <f t="shared" si="124"/>
        <v>Self</v>
      </c>
      <c r="BN179">
        <f t="shared" si="127"/>
        <v>1.2621637055131736</v>
      </c>
      <c r="BO179">
        <f t="shared" si="128"/>
        <v>-2.0016485332039684</v>
      </c>
      <c r="BP179">
        <f t="shared" si="129"/>
        <v>-0.10650121593245368</v>
      </c>
      <c r="BQ179">
        <f t="shared" si="130"/>
        <v>0.06734572751544271</v>
      </c>
      <c r="BR179">
        <f t="shared" si="131"/>
        <v>-0.19466007902695143</v>
      </c>
    </row>
    <row r="180" spans="2:70" ht="12.75">
      <c r="B180" s="23">
        <v>280</v>
      </c>
      <c r="C180" s="21">
        <v>46</v>
      </c>
      <c r="D180" s="10">
        <v>46</v>
      </c>
      <c r="E180" s="9">
        <v>2</v>
      </c>
      <c r="F180">
        <f t="shared" si="89"/>
        <v>1</v>
      </c>
      <c r="G180" s="9">
        <v>1</v>
      </c>
      <c r="H180">
        <v>4</v>
      </c>
      <c r="I180" s="9">
        <v>2</v>
      </c>
      <c r="J180" s="9">
        <v>25</v>
      </c>
      <c r="K180" s="9">
        <v>1</v>
      </c>
      <c r="L180" s="11">
        <f t="shared" si="90"/>
        <v>2</v>
      </c>
      <c r="M180" s="9">
        <v>45</v>
      </c>
      <c r="N180" s="9">
        <v>4</v>
      </c>
      <c r="O180" s="9">
        <v>2</v>
      </c>
      <c r="P180" s="9">
        <v>50</v>
      </c>
      <c r="Q180" s="9">
        <v>0</v>
      </c>
      <c r="R180" s="9">
        <v>3</v>
      </c>
      <c r="S180" s="22">
        <f>R180-Q180</f>
        <v>3</v>
      </c>
      <c r="T180" s="9">
        <v>3</v>
      </c>
      <c r="U180" s="9">
        <v>79</v>
      </c>
      <c r="V180" s="9">
        <v>0</v>
      </c>
      <c r="W180" s="9">
        <v>5</v>
      </c>
      <c r="X180" s="22">
        <f t="shared" si="133"/>
        <v>5</v>
      </c>
      <c r="Y180" s="9">
        <v>1</v>
      </c>
      <c r="Z180">
        <f t="shared" si="125"/>
        <v>2</v>
      </c>
      <c r="AA180">
        <f t="shared" si="126"/>
        <v>-2</v>
      </c>
      <c r="AC180">
        <f t="shared" si="92"/>
        <v>2.5</v>
      </c>
      <c r="AD180">
        <f t="shared" si="93"/>
        <v>-1</v>
      </c>
      <c r="AE180">
        <f t="shared" si="94"/>
        <v>1</v>
      </c>
      <c r="AF180">
        <f t="shared" si="95"/>
        <v>2</v>
      </c>
      <c r="AG180">
        <f t="shared" si="96"/>
        <v>-2</v>
      </c>
      <c r="AI180" t="str">
        <f t="shared" si="97"/>
        <v>Simple</v>
      </c>
      <c r="AJ180">
        <f t="shared" si="98"/>
        <v>12.718946</v>
      </c>
      <c r="AK180" s="35">
        <f t="shared" si="99"/>
        <v>2.7022645174813067</v>
      </c>
      <c r="AL180">
        <f t="shared" si="100"/>
        <v>0</v>
      </c>
      <c r="AM180">
        <f t="shared" si="101"/>
        <v>0.56</v>
      </c>
      <c r="AN180">
        <f t="shared" si="102"/>
        <v>-0.06000000000000005</v>
      </c>
      <c r="AO180">
        <f t="shared" si="103"/>
        <v>0.56</v>
      </c>
      <c r="AP180" s="12" t="str">
        <f t="shared" si="104"/>
        <v>Lose</v>
      </c>
      <c r="AQ180" s="35">
        <f t="shared" si="105"/>
        <v>-0.2977354825186933</v>
      </c>
      <c r="AR180" s="35">
        <f t="shared" si="106"/>
        <v>-0.2977354825186933</v>
      </c>
      <c r="AS180">
        <f ca="1" t="shared" si="107"/>
        <v>88</v>
      </c>
      <c r="AT180" s="35">
        <f t="shared" si="108"/>
        <v>2.7022645174813067</v>
      </c>
      <c r="AU180" s="35">
        <f t="shared" si="109"/>
        <v>2.7022645174813067</v>
      </c>
      <c r="AV180">
        <f ca="1" t="shared" si="110"/>
        <v>76</v>
      </c>
      <c r="AW180" s="35">
        <f t="shared" si="111"/>
        <v>3</v>
      </c>
      <c r="AX180">
        <f t="shared" si="112"/>
        <v>0.766</v>
      </c>
      <c r="AY180">
        <f>IF(BL180="Difficult",1+(MAX(AY$1:AY179)),"")</f>
        <v>88</v>
      </c>
      <c r="AZ180">
        <f>IF(BL180="Simple",1+(MAX(AZ$1:AZ179)),"")</f>
      </c>
      <c r="BA180" s="14">
        <f t="shared" si="113"/>
        <v>1</v>
      </c>
      <c r="BB180" s="14">
        <f t="shared" si="114"/>
        <v>88</v>
      </c>
      <c r="BC180" s="14">
        <v>2</v>
      </c>
      <c r="BD180">
        <f t="shared" si="115"/>
      </c>
      <c r="BE180">
        <f t="shared" si="116"/>
        <v>2.7022645174813067</v>
      </c>
      <c r="BF180" s="35">
        <f t="shared" si="117"/>
      </c>
      <c r="BG180" s="37">
        <f t="shared" si="118"/>
        <v>2</v>
      </c>
      <c r="BH180">
        <f t="shared" si="119"/>
        <v>-1</v>
      </c>
      <c r="BI180">
        <f t="shared" si="120"/>
        <v>2.5</v>
      </c>
      <c r="BJ180" s="37">
        <f t="shared" si="121"/>
        <v>9.208211561413481</v>
      </c>
      <c r="BK180" s="37">
        <f t="shared" si="122"/>
        <v>2.346567974824375</v>
      </c>
      <c r="BL180" t="str">
        <f t="shared" si="123"/>
        <v>Difficult</v>
      </c>
      <c r="BM180" t="str">
        <f t="shared" si="124"/>
        <v>Self</v>
      </c>
      <c r="BN180">
        <f t="shared" si="127"/>
        <v>-0.5566506979063689</v>
      </c>
      <c r="BO180">
        <f t="shared" si="128"/>
        <v>-0.08266097032314447</v>
      </c>
      <c r="BP180">
        <f t="shared" si="129"/>
        <v>-0.10650121593245368</v>
      </c>
      <c r="BQ180">
        <f t="shared" si="130"/>
        <v>0.06734572751544271</v>
      </c>
      <c r="BR180">
        <f t="shared" si="131"/>
        <v>-0.1696167891616311</v>
      </c>
    </row>
    <row r="181" spans="2:70" ht="12.75">
      <c r="B181" s="23">
        <v>281</v>
      </c>
      <c r="C181" s="21">
        <v>19</v>
      </c>
      <c r="D181" s="10">
        <v>1</v>
      </c>
      <c r="E181" s="9">
        <v>1</v>
      </c>
      <c r="F181">
        <f t="shared" si="89"/>
        <v>0</v>
      </c>
      <c r="G181" s="9">
        <v>1</v>
      </c>
      <c r="H181">
        <v>3</v>
      </c>
      <c r="I181" s="9">
        <v>1</v>
      </c>
      <c r="J181" s="9">
        <v>13</v>
      </c>
      <c r="K181" s="9">
        <v>3</v>
      </c>
      <c r="L181" s="11">
        <f t="shared" si="90"/>
        <v>0</v>
      </c>
      <c r="M181" s="9">
        <v>50</v>
      </c>
      <c r="N181" s="9">
        <v>4</v>
      </c>
      <c r="O181" s="9">
        <v>3</v>
      </c>
      <c r="P181" s="9">
        <v>50</v>
      </c>
      <c r="Q181" s="9">
        <v>0</v>
      </c>
      <c r="R181" s="9">
        <v>5</v>
      </c>
      <c r="S181" s="22">
        <f>R181-Q181</f>
        <v>5</v>
      </c>
      <c r="T181" s="9">
        <v>3</v>
      </c>
      <c r="U181" s="9">
        <v>50</v>
      </c>
      <c r="V181" s="9">
        <v>0</v>
      </c>
      <c r="W181" s="9">
        <v>5</v>
      </c>
      <c r="X181" s="22">
        <f t="shared" si="133"/>
        <v>5</v>
      </c>
      <c r="Y181" s="9">
        <v>7</v>
      </c>
      <c r="Z181">
        <f t="shared" si="125"/>
        <v>0</v>
      </c>
      <c r="AA181">
        <f t="shared" si="126"/>
        <v>0</v>
      </c>
      <c r="AC181">
        <f t="shared" si="92"/>
        <v>3</v>
      </c>
      <c r="AD181">
        <f t="shared" si="93"/>
        <v>0</v>
      </c>
      <c r="AE181">
        <f t="shared" si="94"/>
        <v>-4</v>
      </c>
      <c r="AF181">
        <f t="shared" si="95"/>
        <v>-4</v>
      </c>
      <c r="AG181">
        <f t="shared" si="96"/>
        <v>4</v>
      </c>
      <c r="AI181" t="str">
        <f t="shared" si="97"/>
        <v>Simple</v>
      </c>
      <c r="AJ181">
        <f t="shared" si="98"/>
        <v>0.7189460000000008</v>
      </c>
      <c r="AK181" s="35">
        <f t="shared" si="99"/>
        <v>1.9831703244738295</v>
      </c>
      <c r="AL181">
        <f t="shared" si="100"/>
        <v>2</v>
      </c>
      <c r="AM181">
        <f t="shared" si="101"/>
        <v>0.457</v>
      </c>
      <c r="AN181">
        <f t="shared" si="102"/>
        <v>0.14500000000000002</v>
      </c>
      <c r="AO181">
        <f t="shared" si="103"/>
        <v>0.355</v>
      </c>
      <c r="AP181" s="12" t="str">
        <f t="shared" si="104"/>
        <v>Lose</v>
      </c>
      <c r="AQ181" s="35">
        <f t="shared" si="105"/>
        <v>0</v>
      </c>
      <c r="AR181" s="35">
        <f t="shared" si="106"/>
        <v>-0.17702000419205088</v>
      </c>
      <c r="AS181">
        <f ca="1" t="shared" si="107"/>
        <v>1</v>
      </c>
      <c r="AT181" s="35">
        <f t="shared" si="108"/>
        <v>1.8061503202817786</v>
      </c>
      <c r="AU181" s="35">
        <f t="shared" si="109"/>
        <v>1.8061503202817786</v>
      </c>
      <c r="AV181">
        <f ca="1" t="shared" si="110"/>
        <v>4</v>
      </c>
      <c r="AW181" s="35">
        <f t="shared" si="111"/>
        <v>1.9831703244738295</v>
      </c>
      <c r="AX181">
        <f t="shared" si="112"/>
        <v>0.457</v>
      </c>
      <c r="AY181">
        <f>IF(BL181="Difficult",1+(MAX(AY$1:AY180)),"")</f>
        <v>89</v>
      </c>
      <c r="AZ181">
        <f>IF(BL181="Simple",1+(MAX(AZ$1:AZ180)),"")</f>
      </c>
      <c r="BA181" s="14">
        <f t="shared" si="113"/>
        <v>1</v>
      </c>
      <c r="BB181" s="14">
        <f t="shared" si="114"/>
        <v>89</v>
      </c>
      <c r="BC181" s="14">
        <v>2</v>
      </c>
      <c r="BD181">
        <f t="shared" si="115"/>
      </c>
      <c r="BE181">
        <f t="shared" si="116"/>
        <v>1.9831703244738295</v>
      </c>
      <c r="BF181" s="35">
        <f t="shared" si="117"/>
      </c>
      <c r="BG181" s="37">
        <f t="shared" si="118"/>
        <v>1</v>
      </c>
      <c r="BH181">
        <f t="shared" si="119"/>
        <v>0</v>
      </c>
      <c r="BI181">
        <f t="shared" si="120"/>
        <v>3</v>
      </c>
      <c r="BJ181" s="37">
        <f t="shared" si="121"/>
        <v>9.208211561413481</v>
      </c>
      <c r="BK181" s="37">
        <f t="shared" si="122"/>
        <v>2.346567974824375</v>
      </c>
      <c r="BL181" t="str">
        <f t="shared" si="123"/>
        <v>Difficult</v>
      </c>
      <c r="BM181" t="str">
        <f t="shared" si="124"/>
        <v>Det</v>
      </c>
      <c r="BN181">
        <f t="shared" si="127"/>
        <v>1.2621637055131736</v>
      </c>
      <c r="BO181">
        <f t="shared" si="128"/>
        <v>0.13055986999694705</v>
      </c>
      <c r="BP181">
        <f t="shared" si="129"/>
        <v>-0.10650121593245368</v>
      </c>
      <c r="BQ181">
        <f t="shared" si="130"/>
        <v>0.06734572751544271</v>
      </c>
      <c r="BR181">
        <f t="shared" si="131"/>
        <v>0.33839202177327743</v>
      </c>
    </row>
    <row r="182" spans="2:70" ht="12.75">
      <c r="B182" s="23">
        <v>282</v>
      </c>
      <c r="C182" s="21">
        <v>22</v>
      </c>
      <c r="D182" s="10">
        <v>22</v>
      </c>
      <c r="E182" s="9">
        <v>2</v>
      </c>
      <c r="F182">
        <f t="shared" si="89"/>
        <v>1</v>
      </c>
      <c r="G182" s="9">
        <v>1</v>
      </c>
      <c r="H182">
        <v>4</v>
      </c>
      <c r="I182" s="9">
        <v>2</v>
      </c>
      <c r="J182" s="9">
        <v>3</v>
      </c>
      <c r="K182" s="9">
        <v>3</v>
      </c>
      <c r="L182" s="11">
        <f t="shared" si="90"/>
        <v>6</v>
      </c>
      <c r="M182" s="9">
        <v>25</v>
      </c>
      <c r="N182" s="9">
        <v>4</v>
      </c>
      <c r="O182" s="9">
        <v>2</v>
      </c>
      <c r="P182" s="9">
        <v>25</v>
      </c>
      <c r="Q182" s="9">
        <v>0</v>
      </c>
      <c r="R182" s="9">
        <v>6</v>
      </c>
      <c r="S182" s="22">
        <f>R182-Q182</f>
        <v>6</v>
      </c>
      <c r="T182" s="9">
        <v>4</v>
      </c>
      <c r="U182" s="9">
        <v>50</v>
      </c>
      <c r="V182" s="9">
        <v>0</v>
      </c>
      <c r="W182" s="9">
        <v>6</v>
      </c>
      <c r="X182" s="22">
        <f t="shared" si="133"/>
        <v>6</v>
      </c>
      <c r="Y182" s="9">
        <v>2</v>
      </c>
      <c r="Z182">
        <f t="shared" si="125"/>
        <v>0</v>
      </c>
      <c r="AA182">
        <f t="shared" si="126"/>
        <v>0</v>
      </c>
      <c r="AC182">
        <f t="shared" si="92"/>
        <v>3</v>
      </c>
      <c r="AD182">
        <f t="shared" si="93"/>
        <v>-2</v>
      </c>
      <c r="AE182">
        <f t="shared" si="94"/>
        <v>0</v>
      </c>
      <c r="AF182">
        <f t="shared" si="95"/>
        <v>2</v>
      </c>
      <c r="AG182">
        <f t="shared" si="96"/>
        <v>-2</v>
      </c>
      <c r="AI182" t="str">
        <f t="shared" si="97"/>
        <v>Simple</v>
      </c>
      <c r="AJ182">
        <f t="shared" si="98"/>
        <v>9.281054</v>
      </c>
      <c r="AK182" s="35">
        <f t="shared" si="99"/>
        <v>2.7827415030324016</v>
      </c>
      <c r="AL182">
        <f t="shared" si="100"/>
        <v>0</v>
      </c>
      <c r="AM182">
        <f t="shared" si="101"/>
        <v>0.626</v>
      </c>
      <c r="AN182">
        <f t="shared" si="102"/>
        <v>-0.376</v>
      </c>
      <c r="AO182">
        <f t="shared" si="103"/>
        <v>0.626</v>
      </c>
      <c r="AP182" s="12" t="str">
        <f t="shared" si="104"/>
        <v>Win</v>
      </c>
      <c r="AQ182" s="35">
        <f t="shared" si="105"/>
        <v>1.7827415030324016</v>
      </c>
      <c r="AR182" s="35">
        <f t="shared" si="106"/>
        <v>1.7827415030324016</v>
      </c>
      <c r="AS182">
        <f ca="1" t="shared" si="107"/>
        <v>90</v>
      </c>
      <c r="AT182" s="35">
        <f t="shared" si="108"/>
        <v>2.7827415030324016</v>
      </c>
      <c r="AU182" s="35">
        <f t="shared" si="109"/>
        <v>2.7827415030324016</v>
      </c>
      <c r="AV182">
        <f ca="1" t="shared" si="110"/>
        <v>53</v>
      </c>
      <c r="AW182" s="35">
        <f t="shared" si="111"/>
        <v>1</v>
      </c>
      <c r="AX182">
        <f t="shared" si="112"/>
        <v>0.177</v>
      </c>
      <c r="AY182">
        <f>IF(BL182="Difficult",1+(MAX(AY$1:AY181)),"")</f>
        <v>90</v>
      </c>
      <c r="AZ182">
        <f>IF(BL182="Simple",1+(MAX(AZ$1:AZ181)),"")</f>
      </c>
      <c r="BA182" s="14">
        <f t="shared" si="113"/>
        <v>1</v>
      </c>
      <c r="BB182" s="14">
        <f t="shared" si="114"/>
        <v>90</v>
      </c>
      <c r="BC182" s="14">
        <v>2</v>
      </c>
      <c r="BD182">
        <f t="shared" si="115"/>
      </c>
      <c r="BE182">
        <f t="shared" si="116"/>
        <v>2.7827415030324016</v>
      </c>
      <c r="BF182" s="35">
        <f t="shared" si="117"/>
      </c>
      <c r="BG182" s="37">
        <f t="shared" si="118"/>
        <v>2</v>
      </c>
      <c r="BH182">
        <f t="shared" si="119"/>
        <v>-2</v>
      </c>
      <c r="BI182">
        <f t="shared" si="120"/>
        <v>3</v>
      </c>
      <c r="BJ182" s="37">
        <f t="shared" si="121"/>
        <v>9.208211561413481</v>
      </c>
      <c r="BK182" s="37">
        <f t="shared" si="122"/>
        <v>2.346567974824375</v>
      </c>
      <c r="BL182" t="str">
        <f t="shared" si="123"/>
        <v>Difficult</v>
      </c>
      <c r="BM182" t="str">
        <f t="shared" si="124"/>
        <v>Self</v>
      </c>
      <c r="BN182">
        <f t="shared" si="127"/>
        <v>1.2621637055131736</v>
      </c>
      <c r="BO182">
        <f t="shared" si="128"/>
        <v>-0.9355443316035106</v>
      </c>
      <c r="BP182">
        <f t="shared" si="129"/>
        <v>-0.10650121593245368</v>
      </c>
      <c r="BQ182">
        <f t="shared" si="130"/>
        <v>-1.2414717871551113</v>
      </c>
      <c r="BR182">
        <f t="shared" si="131"/>
        <v>-0.2553384072944755</v>
      </c>
    </row>
    <row r="183" spans="2:70" ht="12.75">
      <c r="B183" s="23">
        <v>283</v>
      </c>
      <c r="C183" s="21">
        <v>39</v>
      </c>
      <c r="D183" s="10">
        <v>39</v>
      </c>
      <c r="E183" s="9">
        <v>2</v>
      </c>
      <c r="F183">
        <f t="shared" si="89"/>
        <v>1</v>
      </c>
      <c r="G183" s="9">
        <v>1</v>
      </c>
      <c r="H183">
        <v>4</v>
      </c>
      <c r="I183" s="9">
        <v>3</v>
      </c>
      <c r="J183" s="9">
        <v>23</v>
      </c>
      <c r="K183" s="9">
        <v>3</v>
      </c>
      <c r="L183" s="11">
        <f t="shared" si="90"/>
        <v>6</v>
      </c>
      <c r="M183" s="9">
        <v>50</v>
      </c>
      <c r="N183" s="9">
        <v>3</v>
      </c>
      <c r="O183" s="9">
        <v>4</v>
      </c>
      <c r="P183" s="9">
        <v>50</v>
      </c>
      <c r="Q183" s="9">
        <v>2</v>
      </c>
      <c r="R183" s="9">
        <v>6</v>
      </c>
      <c r="S183" s="22">
        <f t="shared" si="91"/>
        <v>4</v>
      </c>
      <c r="T183" s="9">
        <v>3</v>
      </c>
      <c r="U183" s="9">
        <v>35</v>
      </c>
      <c r="V183" s="9">
        <v>0</v>
      </c>
      <c r="W183" s="9">
        <v>10</v>
      </c>
      <c r="X183" s="22">
        <f t="shared" si="133"/>
        <v>10</v>
      </c>
      <c r="Y183" s="9">
        <v>5</v>
      </c>
      <c r="Z183">
        <f t="shared" si="125"/>
        <v>6</v>
      </c>
      <c r="AA183">
        <f t="shared" si="126"/>
        <v>-6</v>
      </c>
      <c r="AC183">
        <f t="shared" si="92"/>
        <v>3.5</v>
      </c>
      <c r="AD183">
        <f t="shared" si="93"/>
        <v>1</v>
      </c>
      <c r="AE183">
        <f t="shared" si="94"/>
        <v>-1</v>
      </c>
      <c r="AF183">
        <f t="shared" si="95"/>
        <v>-2</v>
      </c>
      <c r="AG183">
        <f t="shared" si="96"/>
        <v>2</v>
      </c>
      <c r="AI183" t="str">
        <f t="shared" si="97"/>
        <v>Simple</v>
      </c>
      <c r="AJ183">
        <f t="shared" si="98"/>
        <v>10.718946</v>
      </c>
      <c r="AK183" s="35">
        <f t="shared" si="99"/>
        <v>3.7490821519800606</v>
      </c>
      <c r="AL183">
        <f t="shared" si="100"/>
        <v>1</v>
      </c>
      <c r="AM183">
        <f t="shared" si="101"/>
        <v>0.822</v>
      </c>
      <c r="AN183">
        <f t="shared" si="102"/>
        <v>-0.32199999999999995</v>
      </c>
      <c r="AO183">
        <f t="shared" si="103"/>
        <v>0.822</v>
      </c>
      <c r="AP183" s="12" t="str">
        <f t="shared" si="104"/>
        <v>Win</v>
      </c>
      <c r="AQ183" s="35">
        <f t="shared" si="105"/>
        <v>2.7490821519800606</v>
      </c>
      <c r="AR183" s="35">
        <f t="shared" si="106"/>
        <v>2.7490821519800606</v>
      </c>
      <c r="AS183">
        <f ca="1" t="shared" si="107"/>
        <v>91</v>
      </c>
      <c r="AT183" s="35">
        <f t="shared" si="108"/>
        <v>3.7490821519800606</v>
      </c>
      <c r="AU183" s="35">
        <f t="shared" si="109"/>
        <v>3.7490821519800606</v>
      </c>
      <c r="AV183">
        <f ca="1" t="shared" si="110"/>
        <v>33</v>
      </c>
      <c r="AW183" s="35">
        <f t="shared" si="111"/>
        <v>1</v>
      </c>
      <c r="AX183">
        <f t="shared" si="112"/>
        <v>0.177</v>
      </c>
      <c r="AY183">
        <f>IF(BL183="Difficult",1+(MAX(AY$1:AY182)),"")</f>
        <v>91</v>
      </c>
      <c r="AZ183">
        <f>IF(BL183="Simple",1+(MAX(AZ$1:AZ182)),"")</f>
      </c>
      <c r="BA183" s="14">
        <f t="shared" si="113"/>
        <v>1</v>
      </c>
      <c r="BB183" s="14">
        <f t="shared" si="114"/>
        <v>91</v>
      </c>
      <c r="BC183" s="14">
        <v>2</v>
      </c>
      <c r="BD183">
        <f t="shared" si="115"/>
      </c>
      <c r="BE183">
        <f t="shared" si="116"/>
        <v>3.7490821519800606</v>
      </c>
      <c r="BF183" s="35">
        <f t="shared" si="117"/>
      </c>
      <c r="BG183" s="37">
        <f t="shared" si="118"/>
        <v>3</v>
      </c>
      <c r="BH183">
        <f t="shared" si="119"/>
        <v>1</v>
      </c>
      <c r="BI183">
        <f t="shared" si="120"/>
        <v>3.5</v>
      </c>
      <c r="BJ183" s="37">
        <f t="shared" si="121"/>
        <v>9.208211561413481</v>
      </c>
      <c r="BK183" s="37">
        <f t="shared" si="122"/>
        <v>2.346567974824375</v>
      </c>
      <c r="BL183" t="str">
        <f t="shared" si="123"/>
        <v>Difficult</v>
      </c>
      <c r="BM183" t="str">
        <f t="shared" si="124"/>
        <v>Self</v>
      </c>
      <c r="BN183">
        <f t="shared" si="127"/>
        <v>1.2621637055131736</v>
      </c>
      <c r="BO183">
        <f t="shared" si="128"/>
        <v>0.13055986999694705</v>
      </c>
      <c r="BP183">
        <f t="shared" si="129"/>
        <v>-1.0516995073329813</v>
      </c>
      <c r="BQ183">
        <f t="shared" si="130"/>
        <v>0.06734572751544271</v>
      </c>
      <c r="BR183">
        <f t="shared" si="131"/>
        <v>0.10209244892314549</v>
      </c>
    </row>
    <row r="184" spans="2:70" ht="12.75">
      <c r="B184" s="23">
        <v>284</v>
      </c>
      <c r="C184" s="21">
        <v>42</v>
      </c>
      <c r="D184" s="10">
        <v>42</v>
      </c>
      <c r="E184" s="9">
        <v>2</v>
      </c>
      <c r="F184">
        <f t="shared" si="89"/>
        <v>1</v>
      </c>
      <c r="G184" s="9">
        <v>1</v>
      </c>
      <c r="H184">
        <v>4</v>
      </c>
      <c r="I184" s="9">
        <v>3</v>
      </c>
      <c r="J184" s="9">
        <v>20</v>
      </c>
      <c r="K184" s="9">
        <v>0</v>
      </c>
      <c r="L184" s="11">
        <f t="shared" si="90"/>
        <v>3</v>
      </c>
      <c r="M184" s="9">
        <v>100</v>
      </c>
      <c r="N184" s="9">
        <v>3</v>
      </c>
      <c r="O184" s="9">
        <v>1</v>
      </c>
      <c r="P184" s="9">
        <v>5</v>
      </c>
      <c r="Q184" s="9">
        <v>0</v>
      </c>
      <c r="R184" s="9">
        <v>2</v>
      </c>
      <c r="S184" s="22">
        <f>R184-Q184</f>
        <v>2</v>
      </c>
      <c r="T184" s="9">
        <v>2</v>
      </c>
      <c r="U184" s="9">
        <v>10</v>
      </c>
      <c r="V184" s="9">
        <v>0</v>
      </c>
      <c r="W184" s="9">
        <v>4</v>
      </c>
      <c r="X184" s="22">
        <f t="shared" si="133"/>
        <v>4</v>
      </c>
      <c r="Y184" s="9">
        <v>2</v>
      </c>
      <c r="Z184">
        <f t="shared" si="125"/>
        <v>2</v>
      </c>
      <c r="AA184">
        <f t="shared" si="126"/>
        <v>-2</v>
      </c>
      <c r="AC184">
        <f t="shared" si="92"/>
        <v>1.5</v>
      </c>
      <c r="AD184">
        <f t="shared" si="93"/>
        <v>-1</v>
      </c>
      <c r="AE184">
        <f t="shared" si="94"/>
        <v>-1</v>
      </c>
      <c r="AF184">
        <f t="shared" si="95"/>
        <v>0</v>
      </c>
      <c r="AG184">
        <f t="shared" si="96"/>
        <v>0</v>
      </c>
      <c r="AI184" t="str">
        <f t="shared" si="97"/>
        <v>Simple</v>
      </c>
      <c r="AJ184">
        <f t="shared" si="98"/>
        <v>7.718946000000001</v>
      </c>
      <c r="AK184" s="35">
        <f t="shared" si="99"/>
        <v>3.8193086037281914</v>
      </c>
      <c r="AL184">
        <f t="shared" si="100"/>
        <v>-2</v>
      </c>
      <c r="AM184">
        <f t="shared" si="101"/>
        <v>0.841</v>
      </c>
      <c r="AN184">
        <f t="shared" si="102"/>
        <v>-0.7909999999999999</v>
      </c>
      <c r="AO184">
        <f t="shared" si="103"/>
        <v>0.841</v>
      </c>
      <c r="AP184" s="12" t="str">
        <f t="shared" si="104"/>
        <v>Win</v>
      </c>
      <c r="AQ184" s="35">
        <f t="shared" si="105"/>
        <v>1.1170440862468847</v>
      </c>
      <c r="AR184" s="35">
        <f t="shared" si="106"/>
        <v>1.1170440862468847</v>
      </c>
      <c r="AS184">
        <f ca="1" t="shared" si="107"/>
        <v>92</v>
      </c>
      <c r="AT184" s="35">
        <f t="shared" si="108"/>
        <v>3.8193086037281914</v>
      </c>
      <c r="AU184" s="35">
        <f t="shared" si="109"/>
        <v>3.8193086037281914</v>
      </c>
      <c r="AV184">
        <f ca="1" t="shared" si="110"/>
        <v>88</v>
      </c>
      <c r="AW184" s="35">
        <f t="shared" si="111"/>
        <v>2.7022645174813067</v>
      </c>
      <c r="AX184">
        <f t="shared" si="112"/>
        <v>0.56</v>
      </c>
      <c r="AY184">
        <f>IF(BL184="Difficult",1+(MAX(AY$1:AY183)),"")</f>
        <v>92</v>
      </c>
      <c r="AZ184">
        <f>IF(BL184="Simple",1+(MAX(AZ$1:AZ183)),"")</f>
      </c>
      <c r="BA184" s="14">
        <f t="shared" si="113"/>
        <v>1</v>
      </c>
      <c r="BB184" s="14">
        <f t="shared" si="114"/>
        <v>92</v>
      </c>
      <c r="BC184" s="14">
        <v>2</v>
      </c>
      <c r="BD184">
        <f t="shared" si="115"/>
      </c>
      <c r="BE184">
        <f t="shared" si="116"/>
        <v>3.8193086037281914</v>
      </c>
      <c r="BF184" s="35">
        <f t="shared" si="117"/>
      </c>
      <c r="BG184" s="37">
        <f t="shared" si="118"/>
        <v>3</v>
      </c>
      <c r="BH184">
        <f t="shared" si="119"/>
        <v>-1</v>
      </c>
      <c r="BI184">
        <f t="shared" si="120"/>
        <v>1.5</v>
      </c>
      <c r="BJ184" s="37">
        <f t="shared" si="121"/>
        <v>9.208211561413481</v>
      </c>
      <c r="BK184" s="37">
        <f t="shared" si="122"/>
        <v>2.346567974824375</v>
      </c>
      <c r="BL184" t="str">
        <f t="shared" si="123"/>
        <v>Difficult</v>
      </c>
      <c r="BM184" t="str">
        <f t="shared" si="124"/>
        <v>Self</v>
      </c>
      <c r="BN184">
        <f t="shared" si="127"/>
        <v>-1.4660578996161402</v>
      </c>
      <c r="BO184">
        <f t="shared" si="128"/>
        <v>2.2627682731978624</v>
      </c>
      <c r="BP184">
        <f t="shared" si="129"/>
        <v>-1.0516995073329813</v>
      </c>
      <c r="BQ184">
        <f t="shared" si="130"/>
        <v>-2.2885257988915546</v>
      </c>
      <c r="BR184">
        <f t="shared" si="131"/>
        <v>-0.6358787331607034</v>
      </c>
    </row>
    <row r="185" spans="2:70" ht="12.75">
      <c r="B185" s="23">
        <v>285</v>
      </c>
      <c r="C185" s="21">
        <v>27</v>
      </c>
      <c r="D185" s="10">
        <v>27</v>
      </c>
      <c r="E185" s="9">
        <v>2</v>
      </c>
      <c r="F185">
        <f t="shared" si="89"/>
        <v>1</v>
      </c>
      <c r="G185" s="9">
        <v>0</v>
      </c>
      <c r="H185">
        <v>2</v>
      </c>
      <c r="I185" s="9">
        <v>7</v>
      </c>
      <c r="J185" s="32"/>
      <c r="K185" s="9">
        <v>1.5</v>
      </c>
      <c r="L185" s="11">
        <f t="shared" si="90"/>
        <v>1.5</v>
      </c>
      <c r="M185" s="9">
        <v>50</v>
      </c>
      <c r="N185" s="9">
        <v>4</v>
      </c>
      <c r="O185" s="9">
        <v>7</v>
      </c>
      <c r="P185" s="9">
        <v>50</v>
      </c>
      <c r="Q185" s="9">
        <v>6</v>
      </c>
      <c r="R185" s="9">
        <v>8</v>
      </c>
      <c r="S185" s="22">
        <f t="shared" si="91"/>
        <v>2</v>
      </c>
      <c r="T185" s="9">
        <v>8</v>
      </c>
      <c r="U185" s="9">
        <v>50</v>
      </c>
      <c r="V185" s="9">
        <v>5</v>
      </c>
      <c r="W185" s="9">
        <v>8</v>
      </c>
      <c r="X185" s="22">
        <f>IF(V185*W185=0,"",W185-V185)</f>
        <v>3</v>
      </c>
      <c r="Y185" s="9">
        <v>7</v>
      </c>
      <c r="Z185">
        <f t="shared" si="125"/>
        <v>1</v>
      </c>
      <c r="AA185">
        <f t="shared" si="126"/>
        <v>-1</v>
      </c>
      <c r="AC185">
        <f t="shared" si="92"/>
        <v>7.5</v>
      </c>
      <c r="AD185">
        <f t="shared" si="93"/>
        <v>-1</v>
      </c>
      <c r="AE185">
        <f t="shared" si="94"/>
        <v>0</v>
      </c>
      <c r="AF185">
        <f t="shared" si="95"/>
        <v>1</v>
      </c>
      <c r="AG185">
        <f t="shared" si="96"/>
        <v>1</v>
      </c>
      <c r="AI185" t="str">
        <f t="shared" si="97"/>
        <v>Simple</v>
      </c>
      <c r="AJ185">
        <f t="shared" si="98"/>
        <v>12.281054</v>
      </c>
      <c r="AK185" s="35">
        <f t="shared" si="99"/>
        <v>7</v>
      </c>
      <c r="AL185">
        <f t="shared" si="100"/>
        <v>0</v>
      </c>
      <c r="AM185">
        <f t="shared" si="101"/>
        <v>0.094</v>
      </c>
      <c r="AN185">
        <f t="shared" si="102"/>
        <v>0.406</v>
      </c>
      <c r="AO185">
        <f t="shared" si="103"/>
        <v>0.094</v>
      </c>
      <c r="AP185" s="12" t="str">
        <f t="shared" si="104"/>
        <v>Lose</v>
      </c>
      <c r="AQ185" s="35">
        <f t="shared" si="105"/>
        <v>-3.872865449442502</v>
      </c>
      <c r="AR185" s="35">
        <f t="shared" si="106"/>
        <v>-3.872865449442502</v>
      </c>
      <c r="AS185">
        <f ca="1" t="shared" si="107"/>
        <v>92</v>
      </c>
      <c r="AT185" s="35">
        <f t="shared" si="108"/>
        <v>7</v>
      </c>
      <c r="AU185" s="35">
        <f t="shared" si="109"/>
        <v>7</v>
      </c>
      <c r="AV185">
        <f ca="1" t="shared" si="110"/>
        <v>48</v>
      </c>
      <c r="AW185" s="35">
        <f t="shared" si="111"/>
        <v>10.872865449442502</v>
      </c>
      <c r="AX185">
        <f t="shared" si="112"/>
        <v>0.877</v>
      </c>
      <c r="AY185">
        <f>IF(BL185="Difficult",1+(MAX(AY$1:AY184)),"")</f>
      </c>
      <c r="AZ185">
        <f>IF(BL185="Simple",1+(MAX(AZ$1:AZ184)),"")</f>
        <v>92</v>
      </c>
      <c r="BA185" s="14">
        <f t="shared" si="113"/>
        <v>0</v>
      </c>
      <c r="BB185" s="14">
        <f t="shared" si="114"/>
        <v>92</v>
      </c>
      <c r="BC185" s="14">
        <v>2</v>
      </c>
      <c r="BD185">
        <f t="shared" si="115"/>
        <v>7</v>
      </c>
      <c r="BE185">
        <f t="shared" si="116"/>
      </c>
      <c r="BF185" s="35">
        <f t="shared" si="117"/>
        <v>7</v>
      </c>
      <c r="BG185" s="37">
        <f t="shared" si="118"/>
      </c>
      <c r="BH185">
        <f t="shared" si="119"/>
        <v>-1</v>
      </c>
      <c r="BI185">
        <f t="shared" si="120"/>
        <v>7.5</v>
      </c>
      <c r="BJ185" s="37">
        <f t="shared" si="121"/>
        <v>9.208211561413481</v>
      </c>
      <c r="BK185" s="37">
        <f t="shared" si="122"/>
        <v>2.346567974824375</v>
      </c>
      <c r="BL185" t="str">
        <f t="shared" si="123"/>
        <v>Simple</v>
      </c>
      <c r="BM185" t="str">
        <f t="shared" si="124"/>
        <v>Self</v>
      </c>
      <c r="BN185">
        <f t="shared" si="127"/>
        <v>-0.1019470970514833</v>
      </c>
      <c r="BO185">
        <f t="shared" si="128"/>
        <v>0.13055986999694705</v>
      </c>
      <c r="BP185">
        <f t="shared" si="129"/>
        <v>-0.10650121593245368</v>
      </c>
      <c r="BQ185">
        <f t="shared" si="130"/>
        <v>0.06734572751544271</v>
      </c>
      <c r="BR185">
        <f t="shared" si="131"/>
        <v>-0.0026356788678868065</v>
      </c>
    </row>
    <row r="186" spans="2:70" ht="12.75">
      <c r="B186" s="23">
        <v>286</v>
      </c>
      <c r="C186" s="21">
        <v>20</v>
      </c>
      <c r="D186" s="10">
        <v>27</v>
      </c>
      <c r="E186" s="9">
        <v>1</v>
      </c>
      <c r="F186">
        <f t="shared" si="89"/>
        <v>0</v>
      </c>
      <c r="G186" s="9">
        <v>1</v>
      </c>
      <c r="H186">
        <v>3</v>
      </c>
      <c r="I186" s="9">
        <v>2</v>
      </c>
      <c r="J186" s="26">
        <v>0.5</v>
      </c>
      <c r="K186" s="9">
        <v>0</v>
      </c>
      <c r="L186" s="11">
        <f t="shared" si="90"/>
        <v>3</v>
      </c>
      <c r="M186" s="9">
        <v>0</v>
      </c>
      <c r="N186" s="9">
        <v>4</v>
      </c>
      <c r="O186" s="9">
        <v>4</v>
      </c>
      <c r="P186" s="9">
        <v>50</v>
      </c>
      <c r="Q186" s="9">
        <v>2</v>
      </c>
      <c r="R186" s="9">
        <v>5</v>
      </c>
      <c r="S186" s="22">
        <f t="shared" si="91"/>
        <v>3</v>
      </c>
      <c r="T186" s="9">
        <v>5</v>
      </c>
      <c r="U186" s="9">
        <v>50</v>
      </c>
      <c r="V186" s="9">
        <v>2</v>
      </c>
      <c r="W186" s="9">
        <v>6</v>
      </c>
      <c r="X186" s="22">
        <f>IF(V186*W186=0,"",W186-V186)</f>
        <v>4</v>
      </c>
      <c r="Y186" s="9">
        <v>5</v>
      </c>
      <c r="Z186">
        <f t="shared" si="125"/>
        <v>1</v>
      </c>
      <c r="AA186">
        <f t="shared" si="126"/>
        <v>-1</v>
      </c>
      <c r="AC186">
        <f t="shared" si="92"/>
        <v>4.5</v>
      </c>
      <c r="AD186">
        <f t="shared" si="93"/>
        <v>-1</v>
      </c>
      <c r="AE186">
        <f t="shared" si="94"/>
        <v>-1</v>
      </c>
      <c r="AF186">
        <f t="shared" si="95"/>
        <v>0</v>
      </c>
      <c r="AG186">
        <f t="shared" si="96"/>
        <v>0</v>
      </c>
      <c r="AI186" t="str">
        <f t="shared" si="97"/>
        <v>Simple</v>
      </c>
      <c r="AJ186">
        <f t="shared" si="98"/>
        <v>11.781054</v>
      </c>
      <c r="AK186" s="35">
        <f t="shared" si="99"/>
        <v>2.7242194599089595</v>
      </c>
      <c r="AL186">
        <f t="shared" si="100"/>
        <v>0</v>
      </c>
      <c r="AM186">
        <f t="shared" si="101"/>
        <v>0.57</v>
      </c>
      <c r="AN186">
        <f t="shared" si="102"/>
        <v>-0.471</v>
      </c>
      <c r="AO186">
        <f t="shared" si="103"/>
        <v>0.971</v>
      </c>
      <c r="AP186" s="12" t="str">
        <f t="shared" si="104"/>
        <v>Win</v>
      </c>
      <c r="AQ186" s="35">
        <f t="shared" si="105"/>
        <v>2.0046817634498755</v>
      </c>
      <c r="AR186" s="35">
        <f t="shared" si="106"/>
        <v>4.110021441072071</v>
      </c>
      <c r="AS186">
        <f ca="1" t="shared" si="107"/>
        <v>38</v>
      </c>
      <c r="AT186" s="35">
        <f t="shared" si="108"/>
        <v>4.829559137531155</v>
      </c>
      <c r="AU186" s="35">
        <f t="shared" si="109"/>
        <v>4.829559137531155</v>
      </c>
      <c r="AV186">
        <f ca="1" t="shared" si="110"/>
        <v>84</v>
      </c>
      <c r="AW186" s="35">
        <f t="shared" si="111"/>
        <v>0.719537696459084</v>
      </c>
      <c r="AX186">
        <f t="shared" si="112"/>
        <v>0.037</v>
      </c>
      <c r="AY186">
        <f>IF(BL186="Difficult",1+(MAX(AY$1:AY185)),"")</f>
        <v>93</v>
      </c>
      <c r="AZ186">
        <f>IF(BL186="Simple",1+(MAX(AZ$1:AZ185)),"")</f>
      </c>
      <c r="BA186" s="14">
        <f t="shared" si="113"/>
        <v>1</v>
      </c>
      <c r="BB186" s="14">
        <f t="shared" si="114"/>
        <v>93</v>
      </c>
      <c r="BC186" s="14">
        <v>2</v>
      </c>
      <c r="BD186">
        <f t="shared" si="115"/>
      </c>
      <c r="BE186">
        <f t="shared" si="116"/>
        <v>2.7242194599089595</v>
      </c>
      <c r="BF186" s="35">
        <f t="shared" si="117"/>
      </c>
      <c r="BG186" s="37">
        <f t="shared" si="118"/>
        <v>2</v>
      </c>
      <c r="BH186">
        <f t="shared" si="119"/>
        <v>-1</v>
      </c>
      <c r="BI186">
        <f t="shared" si="120"/>
        <v>4.5</v>
      </c>
      <c r="BJ186" s="37">
        <f t="shared" si="121"/>
        <v>9.208211561413481</v>
      </c>
      <c r="BK186" s="37">
        <f t="shared" si="122"/>
        <v>2.346567974824375</v>
      </c>
      <c r="BL186" t="str">
        <f t="shared" si="123"/>
        <v>Difficult</v>
      </c>
      <c r="BM186" t="str">
        <f t="shared" si="124"/>
        <v>Det</v>
      </c>
      <c r="BN186">
        <f t="shared" si="127"/>
        <v>-1.4660578996161402</v>
      </c>
      <c r="BO186">
        <f t="shared" si="128"/>
        <v>-2.0016485332039684</v>
      </c>
      <c r="BP186">
        <f t="shared" si="129"/>
        <v>-0.10650121593245368</v>
      </c>
      <c r="BQ186">
        <f t="shared" si="130"/>
        <v>0.06734572751544271</v>
      </c>
      <c r="BR186">
        <f t="shared" si="131"/>
        <v>-0.8767154803092799</v>
      </c>
    </row>
    <row r="187" spans="2:70" ht="12.75">
      <c r="B187" s="23">
        <v>287</v>
      </c>
      <c r="C187" s="21">
        <v>38</v>
      </c>
      <c r="D187" s="10">
        <v>38</v>
      </c>
      <c r="E187" s="9">
        <v>2</v>
      </c>
      <c r="F187">
        <f t="shared" si="89"/>
        <v>1</v>
      </c>
      <c r="G187" s="9">
        <v>0</v>
      </c>
      <c r="H187">
        <v>2</v>
      </c>
      <c r="I187" s="9">
        <v>6</v>
      </c>
      <c r="J187" s="9">
        <v>3</v>
      </c>
      <c r="K187" s="9">
        <v>3</v>
      </c>
      <c r="L187" s="11">
        <f t="shared" si="90"/>
        <v>0</v>
      </c>
      <c r="M187" s="9">
        <v>50</v>
      </c>
      <c r="N187" s="9">
        <v>4</v>
      </c>
      <c r="O187" s="9">
        <v>6</v>
      </c>
      <c r="P187" s="9">
        <v>50</v>
      </c>
      <c r="Q187" s="9">
        <v>5</v>
      </c>
      <c r="R187" s="9">
        <v>7</v>
      </c>
      <c r="S187" s="22">
        <f t="shared" si="91"/>
        <v>2</v>
      </c>
      <c r="T187" s="9">
        <v>7</v>
      </c>
      <c r="U187" s="9">
        <v>50</v>
      </c>
      <c r="V187" s="9">
        <v>5</v>
      </c>
      <c r="W187" s="9">
        <v>7</v>
      </c>
      <c r="X187" s="22">
        <f>IF(V187*W187=0,"",W187-V187)</f>
        <v>2</v>
      </c>
      <c r="Y187" s="9">
        <v>6</v>
      </c>
      <c r="Z187">
        <f t="shared" si="125"/>
        <v>0</v>
      </c>
      <c r="AA187">
        <f t="shared" si="126"/>
        <v>0</v>
      </c>
      <c r="AC187">
        <f t="shared" si="92"/>
        <v>6.5</v>
      </c>
      <c r="AD187">
        <f t="shared" si="93"/>
        <v>-1</v>
      </c>
      <c r="AE187">
        <f t="shared" si="94"/>
        <v>0</v>
      </c>
      <c r="AF187">
        <f t="shared" si="95"/>
        <v>1</v>
      </c>
      <c r="AG187">
        <f t="shared" si="96"/>
        <v>1</v>
      </c>
      <c r="AI187" t="str">
        <f t="shared" si="97"/>
        <v>Simple</v>
      </c>
      <c r="AJ187">
        <f t="shared" si="98"/>
        <v>9.281054</v>
      </c>
      <c r="AK187" s="35">
        <f t="shared" si="99"/>
        <v>6.782741503032401</v>
      </c>
      <c r="AL187">
        <f t="shared" si="100"/>
        <v>0</v>
      </c>
      <c r="AM187">
        <f t="shared" si="101"/>
        <v>0.066</v>
      </c>
      <c r="AN187">
        <f t="shared" si="102"/>
        <v>0.434</v>
      </c>
      <c r="AO187">
        <f t="shared" si="103"/>
        <v>0.066</v>
      </c>
      <c r="AP187" s="12" t="str">
        <f t="shared" si="104"/>
        <v>Lose</v>
      </c>
      <c r="AQ187" s="35">
        <f t="shared" si="105"/>
        <v>-4.175566129370328</v>
      </c>
      <c r="AR187" s="35">
        <f t="shared" si="106"/>
        <v>-4.175566129370328</v>
      </c>
      <c r="AS187">
        <f ca="1" t="shared" si="107"/>
        <v>93</v>
      </c>
      <c r="AT187" s="35">
        <f t="shared" si="108"/>
        <v>6.782741503032401</v>
      </c>
      <c r="AU187" s="35">
        <f t="shared" si="109"/>
        <v>6.782741503032401</v>
      </c>
      <c r="AV187">
        <f ca="1" t="shared" si="110"/>
        <v>77</v>
      </c>
      <c r="AW187" s="35">
        <f t="shared" si="111"/>
        <v>10.958307632402729</v>
      </c>
      <c r="AX187">
        <f t="shared" si="112"/>
        <v>0.99</v>
      </c>
      <c r="AY187">
        <f>IF(BL187="Difficult",1+(MAX(AY$1:AY186)),"")</f>
      </c>
      <c r="AZ187">
        <f>IF(BL187="Simple",1+(MAX(AZ$1:AZ186)),"")</f>
        <v>93</v>
      </c>
      <c r="BA187" s="14">
        <f t="shared" si="113"/>
        <v>0</v>
      </c>
      <c r="BB187" s="14">
        <f t="shared" si="114"/>
        <v>93</v>
      </c>
      <c r="BC187" s="14">
        <v>2</v>
      </c>
      <c r="BD187">
        <f t="shared" si="115"/>
        <v>6.782741503032401</v>
      </c>
      <c r="BE187">
        <f t="shared" si="116"/>
      </c>
      <c r="BF187" s="35">
        <f t="shared" si="117"/>
        <v>6</v>
      </c>
      <c r="BG187" s="37">
        <f t="shared" si="118"/>
      </c>
      <c r="BH187">
        <f t="shared" si="119"/>
        <v>-1</v>
      </c>
      <c r="BI187">
        <f t="shared" si="120"/>
        <v>6.5</v>
      </c>
      <c r="BJ187" s="37">
        <f t="shared" si="121"/>
        <v>9.208211561413481</v>
      </c>
      <c r="BK187" s="37">
        <f t="shared" si="122"/>
        <v>2.346567974824375</v>
      </c>
      <c r="BL187" t="str">
        <f t="shared" si="123"/>
        <v>Simple</v>
      </c>
      <c r="BM187" t="str">
        <f t="shared" si="124"/>
        <v>Self</v>
      </c>
      <c r="BN187">
        <f t="shared" si="127"/>
        <v>1.2621637055131736</v>
      </c>
      <c r="BO187">
        <f t="shared" si="128"/>
        <v>0.13055986999694705</v>
      </c>
      <c r="BP187">
        <f t="shared" si="129"/>
        <v>-0.10650121593245368</v>
      </c>
      <c r="BQ187">
        <f t="shared" si="130"/>
        <v>0.06734572751544271</v>
      </c>
      <c r="BR187">
        <f t="shared" si="131"/>
        <v>0.33839202177327743</v>
      </c>
    </row>
    <row r="188" spans="2:70" ht="12.75">
      <c r="B188" s="23">
        <v>288</v>
      </c>
      <c r="C188" s="21">
        <v>34</v>
      </c>
      <c r="D188" s="10">
        <v>18</v>
      </c>
      <c r="E188" s="9">
        <v>0</v>
      </c>
      <c r="F188">
        <f t="shared" si="89"/>
        <v>0</v>
      </c>
      <c r="G188" s="9">
        <v>0</v>
      </c>
      <c r="H188">
        <v>1</v>
      </c>
      <c r="I188" s="9">
        <v>8</v>
      </c>
      <c r="J188" s="9">
        <v>0.4</v>
      </c>
      <c r="K188" s="9">
        <v>3</v>
      </c>
      <c r="L188" s="11">
        <f t="shared" si="90"/>
        <v>6</v>
      </c>
      <c r="M188" s="9">
        <v>50</v>
      </c>
      <c r="N188" s="9">
        <v>4</v>
      </c>
      <c r="O188" s="9">
        <v>9</v>
      </c>
      <c r="P188" s="9">
        <v>100</v>
      </c>
      <c r="Q188" s="9">
        <v>7</v>
      </c>
      <c r="R188" s="9">
        <v>10</v>
      </c>
      <c r="S188" s="22">
        <f t="shared" si="91"/>
        <v>3</v>
      </c>
      <c r="T188" s="9">
        <v>9</v>
      </c>
      <c r="U188" s="9">
        <v>50</v>
      </c>
      <c r="V188" s="9">
        <v>9</v>
      </c>
      <c r="W188" s="9">
        <v>10</v>
      </c>
      <c r="X188" s="22">
        <f>IF(V188*W188=0,"",W188-V188)</f>
        <v>1</v>
      </c>
      <c r="Y188" s="9">
        <v>8</v>
      </c>
      <c r="Z188">
        <f t="shared" si="125"/>
        <v>-2</v>
      </c>
      <c r="AA188">
        <f t="shared" si="126"/>
        <v>2</v>
      </c>
      <c r="AC188">
        <f t="shared" si="92"/>
        <v>9</v>
      </c>
      <c r="AD188">
        <f t="shared" si="93"/>
        <v>0</v>
      </c>
      <c r="AE188">
        <f t="shared" si="94"/>
        <v>1</v>
      </c>
      <c r="AF188">
        <f t="shared" si="95"/>
        <v>1</v>
      </c>
      <c r="AG188">
        <f t="shared" si="96"/>
        <v>1</v>
      </c>
      <c r="AH188" s="9">
        <v>18</v>
      </c>
      <c r="AI188" t="str">
        <f t="shared" si="97"/>
        <v>Simple</v>
      </c>
      <c r="AJ188">
        <f t="shared" si="98"/>
        <v>11.881053999999999</v>
      </c>
      <c r="AK188" s="35">
        <f t="shared" si="99"/>
        <v>8.721878578184022</v>
      </c>
      <c r="AL188">
        <f t="shared" si="100"/>
        <v>-1</v>
      </c>
      <c r="AM188">
        <f t="shared" si="101"/>
        <v>0.273</v>
      </c>
      <c r="AN188">
        <f t="shared" si="102"/>
        <v>0.07599999999999996</v>
      </c>
      <c r="AO188">
        <f t="shared" si="103"/>
        <v>0.924</v>
      </c>
      <c r="AP188" s="12" t="str">
        <f t="shared" si="104"/>
        <v>Win</v>
      </c>
      <c r="AQ188" s="35">
        <f t="shared" si="105"/>
        <v>1.7218785781840218</v>
      </c>
      <c r="AR188" s="35">
        <f t="shared" si="106"/>
        <v>3.9363526899750756</v>
      </c>
      <c r="AS188">
        <f ca="1" t="shared" si="107"/>
        <v>95</v>
      </c>
      <c r="AT188" s="35">
        <f t="shared" si="108"/>
        <v>10.936352689975076</v>
      </c>
      <c r="AU188" s="35">
        <f t="shared" si="109"/>
        <v>10.936352689975076</v>
      </c>
      <c r="AV188">
        <f ca="1" t="shared" si="110"/>
        <v>72</v>
      </c>
      <c r="AW188" s="35">
        <f t="shared" si="111"/>
        <v>7</v>
      </c>
      <c r="AX188">
        <f t="shared" si="112"/>
        <v>0.094</v>
      </c>
      <c r="AY188">
        <f>IF(BL188="Difficult",1+(MAX(AY$1:AY187)),"")</f>
      </c>
      <c r="AZ188">
        <f>IF(BL188="Simple",1+(MAX(AZ$1:AZ187)),"")</f>
        <v>94</v>
      </c>
      <c r="BA188" s="14">
        <f t="shared" si="113"/>
        <v>0</v>
      </c>
      <c r="BB188" s="14">
        <f t="shared" si="114"/>
        <v>94</v>
      </c>
      <c r="BC188" s="14">
        <v>2</v>
      </c>
      <c r="BD188">
        <f t="shared" si="115"/>
        <v>8.721878578184022</v>
      </c>
      <c r="BE188">
        <f t="shared" si="116"/>
      </c>
      <c r="BF188" s="35">
        <f t="shared" si="117"/>
        <v>8</v>
      </c>
      <c r="BG188" s="37">
        <f t="shared" si="118"/>
      </c>
      <c r="BH188">
        <f t="shared" si="119"/>
        <v>0</v>
      </c>
      <c r="BI188">
        <f t="shared" si="120"/>
        <v>9</v>
      </c>
      <c r="BJ188" s="37">
        <f t="shared" si="121"/>
        <v>9.208211561413481</v>
      </c>
      <c r="BK188" s="37">
        <f t="shared" si="122"/>
        <v>2.346567974824375</v>
      </c>
      <c r="BL188" t="str">
        <f t="shared" si="123"/>
        <v>Simple</v>
      </c>
      <c r="BM188" t="str">
        <f t="shared" si="124"/>
        <v>Indet</v>
      </c>
      <c r="BN188">
        <f t="shared" si="127"/>
        <v>1.2621637055131736</v>
      </c>
      <c r="BO188">
        <f t="shared" si="128"/>
        <v>0.13055986999694705</v>
      </c>
      <c r="BP188">
        <f t="shared" si="129"/>
        <v>-0.10650121593245368</v>
      </c>
      <c r="BQ188">
        <f t="shared" si="130"/>
        <v>2.6849807568565507</v>
      </c>
      <c r="BR188">
        <f t="shared" si="131"/>
        <v>0.9928007791085545</v>
      </c>
    </row>
    <row r="189" spans="2:70" ht="12.75">
      <c r="B189" s="23">
        <v>289</v>
      </c>
      <c r="C189" s="21">
        <v>7</v>
      </c>
      <c r="D189" s="10">
        <v>27</v>
      </c>
      <c r="E189" s="9">
        <v>0</v>
      </c>
      <c r="F189">
        <f t="shared" si="89"/>
        <v>0</v>
      </c>
      <c r="G189" s="9">
        <v>1</v>
      </c>
      <c r="H189">
        <v>3</v>
      </c>
      <c r="I189" s="9">
        <v>0</v>
      </c>
      <c r="J189" s="9">
        <v>20</v>
      </c>
      <c r="K189" s="9">
        <v>0</v>
      </c>
      <c r="L189" s="11">
        <f t="shared" si="90"/>
        <v>3</v>
      </c>
      <c r="M189" s="9">
        <v>50</v>
      </c>
      <c r="N189" s="9">
        <v>4</v>
      </c>
      <c r="O189" s="9">
        <v>2</v>
      </c>
      <c r="P189" s="9">
        <v>50</v>
      </c>
      <c r="Q189" s="17">
        <v>2.5</v>
      </c>
      <c r="R189" s="17">
        <v>7.5</v>
      </c>
      <c r="S189" s="22">
        <f t="shared" si="91"/>
        <v>5</v>
      </c>
      <c r="T189" s="9">
        <v>2</v>
      </c>
      <c r="U189" s="9">
        <v>50</v>
      </c>
      <c r="V189" s="17">
        <v>2.5</v>
      </c>
      <c r="W189" s="17">
        <v>7.5</v>
      </c>
      <c r="X189" s="22">
        <f>IF(V189*W189=0,"",W189-V189)</f>
        <v>5</v>
      </c>
      <c r="Y189" s="9">
        <v>2</v>
      </c>
      <c r="Z189">
        <f t="shared" si="125"/>
        <v>0</v>
      </c>
      <c r="AA189">
        <f t="shared" si="126"/>
        <v>0</v>
      </c>
      <c r="AC189">
        <f t="shared" si="92"/>
        <v>2</v>
      </c>
      <c r="AD189">
        <f t="shared" si="93"/>
        <v>0</v>
      </c>
      <c r="AE189">
        <f t="shared" si="94"/>
        <v>0</v>
      </c>
      <c r="AF189">
        <f t="shared" si="95"/>
        <v>0</v>
      </c>
      <c r="AG189">
        <f t="shared" si="96"/>
        <v>0</v>
      </c>
      <c r="AH189" s="26">
        <v>27</v>
      </c>
      <c r="AI189" t="str">
        <f t="shared" si="97"/>
        <v>Simple</v>
      </c>
      <c r="AJ189">
        <f t="shared" si="98"/>
        <v>7.718946000000001</v>
      </c>
      <c r="AK189" s="35">
        <f t="shared" si="99"/>
        <v>0.8193086037281913</v>
      </c>
      <c r="AL189">
        <f t="shared" si="100"/>
        <v>1</v>
      </c>
      <c r="AM189">
        <f t="shared" si="101"/>
        <v>0.121</v>
      </c>
      <c r="AN189">
        <f t="shared" si="102"/>
        <v>0.258</v>
      </c>
      <c r="AO189">
        <f t="shared" si="103"/>
        <v>0.242</v>
      </c>
      <c r="AP189" s="12" t="str">
        <f t="shared" si="104"/>
        <v>Win</v>
      </c>
      <c r="AQ189" s="35">
        <f t="shared" si="105"/>
        <v>0</v>
      </c>
      <c r="AR189" s="35">
        <f t="shared" si="106"/>
        <v>0.765911827506231</v>
      </c>
      <c r="AS189">
        <f ca="1" t="shared" si="107"/>
        <v>7</v>
      </c>
      <c r="AT189" s="35">
        <f t="shared" si="108"/>
        <v>1.5852204312344222</v>
      </c>
      <c r="AU189" s="35">
        <f t="shared" si="109"/>
        <v>1.5852204312344222</v>
      </c>
      <c r="AV189">
        <f ca="1" t="shared" si="110"/>
        <v>20</v>
      </c>
      <c r="AW189" s="35">
        <f t="shared" si="111"/>
        <v>0.8193086037281913</v>
      </c>
      <c r="AX189">
        <f t="shared" si="112"/>
        <v>0.121</v>
      </c>
      <c r="AY189">
        <f>IF(BL189="Difficult",1+(MAX(AY$1:AY188)),"")</f>
        <v>94</v>
      </c>
      <c r="AZ189">
        <f>IF(BL189="Simple",1+(MAX(AZ$1:AZ188)),"")</f>
      </c>
      <c r="BA189" s="14">
        <f t="shared" si="113"/>
        <v>1</v>
      </c>
      <c r="BB189" s="14">
        <f t="shared" si="114"/>
        <v>94</v>
      </c>
      <c r="BC189" s="14">
        <v>2</v>
      </c>
      <c r="BD189">
        <f t="shared" si="115"/>
      </c>
      <c r="BE189">
        <f t="shared" si="116"/>
        <v>0.8193086037281913</v>
      </c>
      <c r="BF189" s="35">
        <f t="shared" si="117"/>
      </c>
      <c r="BG189" s="37">
        <f t="shared" si="118"/>
        <v>0</v>
      </c>
      <c r="BH189">
        <f t="shared" si="119"/>
        <v>0</v>
      </c>
      <c r="BI189">
        <f t="shared" si="120"/>
        <v>2</v>
      </c>
      <c r="BJ189" s="37">
        <f t="shared" si="121"/>
        <v>9.208211561413481</v>
      </c>
      <c r="BK189" s="37">
        <f t="shared" si="122"/>
        <v>2.346567974824375</v>
      </c>
      <c r="BL189" t="str">
        <f t="shared" si="123"/>
        <v>Difficult</v>
      </c>
      <c r="BM189" t="str">
        <f t="shared" si="124"/>
        <v>Indet</v>
      </c>
      <c r="BN189">
        <f t="shared" si="127"/>
        <v>-1.4660578996161402</v>
      </c>
      <c r="BO189">
        <f t="shared" si="128"/>
        <v>0.13055986999694705</v>
      </c>
      <c r="BP189">
        <f t="shared" si="129"/>
        <v>-0.10650121593245368</v>
      </c>
      <c r="BQ189">
        <f t="shared" si="130"/>
        <v>0.06734572751544271</v>
      </c>
      <c r="BR189">
        <f t="shared" si="131"/>
        <v>-0.343663379509051</v>
      </c>
    </row>
    <row r="190" spans="2:70" ht="12.75">
      <c r="B190" s="23">
        <v>290</v>
      </c>
      <c r="C190" s="21">
        <v>4</v>
      </c>
      <c r="D190" s="10">
        <v>43</v>
      </c>
      <c r="E190" s="9">
        <v>1</v>
      </c>
      <c r="F190">
        <f t="shared" si="89"/>
        <v>0</v>
      </c>
      <c r="G190" s="9">
        <v>1</v>
      </c>
      <c r="H190">
        <v>3</v>
      </c>
      <c r="I190" s="9">
        <v>3</v>
      </c>
      <c r="J190" s="9">
        <v>0.6</v>
      </c>
      <c r="K190" s="9">
        <v>0</v>
      </c>
      <c r="L190" s="11">
        <f t="shared" si="90"/>
        <v>3</v>
      </c>
      <c r="M190" s="9">
        <v>45</v>
      </c>
      <c r="N190" s="9">
        <v>3</v>
      </c>
      <c r="O190" s="9">
        <v>2</v>
      </c>
      <c r="P190" s="9">
        <v>50</v>
      </c>
      <c r="Q190" s="9">
        <v>0</v>
      </c>
      <c r="R190" s="9">
        <v>5</v>
      </c>
      <c r="S190" s="22">
        <f>R190-Q190</f>
        <v>5</v>
      </c>
      <c r="T190" s="9">
        <v>2</v>
      </c>
      <c r="U190" s="9">
        <v>50</v>
      </c>
      <c r="V190" s="9">
        <v>0</v>
      </c>
      <c r="W190" s="9">
        <v>5</v>
      </c>
      <c r="X190" s="22">
        <f>W190-V190</f>
        <v>5</v>
      </c>
      <c r="Y190" s="9">
        <v>2</v>
      </c>
      <c r="Z190">
        <f t="shared" si="125"/>
        <v>0</v>
      </c>
      <c r="AA190">
        <f t="shared" si="126"/>
        <v>0</v>
      </c>
      <c r="AC190">
        <f t="shared" si="92"/>
        <v>2</v>
      </c>
      <c r="AD190">
        <f t="shared" si="93"/>
        <v>0</v>
      </c>
      <c r="AE190">
        <f t="shared" si="94"/>
        <v>0</v>
      </c>
      <c r="AF190">
        <f t="shared" si="95"/>
        <v>0</v>
      </c>
      <c r="AG190">
        <f t="shared" si="96"/>
        <v>0</v>
      </c>
      <c r="AI190" t="str">
        <f t="shared" si="97"/>
        <v>Simple</v>
      </c>
      <c r="AJ190">
        <f t="shared" si="98"/>
        <v>11.681054</v>
      </c>
      <c r="AK190" s="35">
        <f t="shared" si="99"/>
        <v>3.7265603416338973</v>
      </c>
      <c r="AL190">
        <f t="shared" si="100"/>
        <v>-4</v>
      </c>
      <c r="AM190">
        <f t="shared" si="101"/>
        <v>0.803</v>
      </c>
      <c r="AN190">
        <f t="shared" si="102"/>
        <v>-0.5</v>
      </c>
      <c r="AO190">
        <f t="shared" si="103"/>
        <v>1</v>
      </c>
      <c r="AP190" s="12" t="str">
        <f t="shared" si="104"/>
        <v>Win</v>
      </c>
      <c r="AQ190" s="35">
        <f t="shared" si="105"/>
        <v>-0.01638617207456372</v>
      </c>
      <c r="AR190" s="35">
        <f t="shared" si="106"/>
        <v>2.6081857450321926</v>
      </c>
      <c r="AS190">
        <f ca="1" t="shared" si="107"/>
        <v>42</v>
      </c>
      <c r="AT190" s="35">
        <f t="shared" si="108"/>
        <v>6.351132258740654</v>
      </c>
      <c r="AU190" s="35">
        <f t="shared" si="109"/>
        <v>6.351132258740654</v>
      </c>
      <c r="AV190">
        <f ca="1" t="shared" si="110"/>
        <v>47</v>
      </c>
      <c r="AW190" s="35">
        <f t="shared" si="111"/>
        <v>3.742946513708461</v>
      </c>
      <c r="AX190">
        <f t="shared" si="112"/>
        <v>0.813</v>
      </c>
      <c r="AY190">
        <f>IF(BL190="Difficult",1+(MAX(AY$1:AY189)),"")</f>
        <v>95</v>
      </c>
      <c r="AZ190">
        <f>IF(BL190="Simple",1+(MAX(AZ$1:AZ189)),"")</f>
      </c>
      <c r="BA190" s="14">
        <f t="shared" si="113"/>
        <v>1</v>
      </c>
      <c r="BB190" s="14">
        <f t="shared" si="114"/>
        <v>95</v>
      </c>
      <c r="BC190" s="14">
        <v>2</v>
      </c>
      <c r="BD190">
        <f t="shared" si="115"/>
      </c>
      <c r="BE190">
        <f t="shared" si="116"/>
        <v>3.7265603416338973</v>
      </c>
      <c r="BF190" s="35">
        <f t="shared" si="117"/>
      </c>
      <c r="BG190" s="37">
        <f t="shared" si="118"/>
        <v>3</v>
      </c>
      <c r="BH190">
        <f t="shared" si="119"/>
        <v>0</v>
      </c>
      <c r="BI190">
        <f t="shared" si="120"/>
        <v>2</v>
      </c>
      <c r="BJ190" s="37">
        <f t="shared" si="121"/>
        <v>9.208211561413481</v>
      </c>
      <c r="BK190" s="37">
        <f t="shared" si="122"/>
        <v>2.346567974824375</v>
      </c>
      <c r="BL190" t="str">
        <f t="shared" si="123"/>
        <v>Difficult</v>
      </c>
      <c r="BM190" t="str">
        <f t="shared" si="124"/>
        <v>Det</v>
      </c>
      <c r="BN190">
        <f t="shared" si="127"/>
        <v>-1.4660578996161402</v>
      </c>
      <c r="BO190">
        <f t="shared" si="128"/>
        <v>-0.08266097032314447</v>
      </c>
      <c r="BP190">
        <f t="shared" si="129"/>
        <v>-1.0516995073329813</v>
      </c>
      <c r="BQ190">
        <f t="shared" si="130"/>
        <v>0.06734572751544271</v>
      </c>
      <c r="BR190">
        <f t="shared" si="131"/>
        <v>-0.6332681624392059</v>
      </c>
    </row>
    <row r="191" spans="2:70" ht="12.75">
      <c r="B191" s="23">
        <v>291</v>
      </c>
      <c r="C191" s="21">
        <v>49</v>
      </c>
      <c r="D191" s="10">
        <v>49</v>
      </c>
      <c r="E191" s="9">
        <v>2</v>
      </c>
      <c r="F191">
        <f t="shared" si="89"/>
        <v>1</v>
      </c>
      <c r="G191" s="9">
        <v>0</v>
      </c>
      <c r="H191">
        <v>2</v>
      </c>
      <c r="I191" s="9">
        <v>10</v>
      </c>
      <c r="J191" s="9">
        <v>15</v>
      </c>
      <c r="K191" s="9">
        <v>2</v>
      </c>
      <c r="L191" s="11">
        <f t="shared" si="90"/>
        <v>1</v>
      </c>
      <c r="M191" s="9">
        <v>50</v>
      </c>
      <c r="N191" s="9">
        <v>4</v>
      </c>
      <c r="O191" s="9">
        <v>7.5</v>
      </c>
      <c r="P191" s="9">
        <v>50</v>
      </c>
      <c r="Q191" s="9">
        <v>5</v>
      </c>
      <c r="R191" s="9">
        <v>9</v>
      </c>
      <c r="S191" s="22">
        <f t="shared" si="91"/>
        <v>4</v>
      </c>
      <c r="T191" s="9">
        <v>7</v>
      </c>
      <c r="U191" s="9">
        <v>60</v>
      </c>
      <c r="V191" s="9">
        <v>3</v>
      </c>
      <c r="W191" s="9">
        <v>10</v>
      </c>
      <c r="X191" s="22">
        <f>IF(V191*W191=0,"",W191-V191)</f>
        <v>7</v>
      </c>
      <c r="Y191" s="9">
        <v>6</v>
      </c>
      <c r="Z191">
        <f t="shared" si="125"/>
        <v>3</v>
      </c>
      <c r="AA191">
        <f t="shared" si="126"/>
        <v>-3</v>
      </c>
      <c r="AC191">
        <f t="shared" si="92"/>
        <v>7.25</v>
      </c>
      <c r="AD191">
        <f t="shared" si="93"/>
        <v>0.5</v>
      </c>
      <c r="AE191">
        <f t="shared" si="94"/>
        <v>1.5</v>
      </c>
      <c r="AF191">
        <f t="shared" si="95"/>
        <v>1</v>
      </c>
      <c r="AG191">
        <f t="shared" si="96"/>
        <v>1</v>
      </c>
      <c r="AI191" t="str">
        <f t="shared" si="97"/>
        <v>Simple</v>
      </c>
      <c r="AJ191">
        <f t="shared" si="98"/>
        <v>2.7189460000000008</v>
      </c>
      <c r="AK191" s="35">
        <f t="shared" si="99"/>
        <v>10.936352689975076</v>
      </c>
      <c r="AL191">
        <f t="shared" si="100"/>
        <v>-2.5</v>
      </c>
      <c r="AM191">
        <f t="shared" si="101"/>
        <v>0.924</v>
      </c>
      <c r="AN191">
        <f t="shared" si="102"/>
        <v>-0.42400000000000004</v>
      </c>
      <c r="AO191">
        <f t="shared" si="103"/>
        <v>0.924</v>
      </c>
      <c r="AP191" s="12" t="str">
        <f t="shared" si="104"/>
        <v>Lose</v>
      </c>
      <c r="AQ191" s="35">
        <f t="shared" si="105"/>
        <v>0</v>
      </c>
      <c r="AR191" s="35">
        <f t="shared" si="106"/>
        <v>0</v>
      </c>
      <c r="AS191">
        <f ca="1" t="shared" si="107"/>
        <v>95</v>
      </c>
      <c r="AT191" s="35">
        <f t="shared" si="108"/>
        <v>10.936352689975076</v>
      </c>
      <c r="AU191" s="35">
        <f t="shared" si="109"/>
        <v>10.936352689975076</v>
      </c>
      <c r="AV191">
        <f ca="1" t="shared" si="110"/>
        <v>2</v>
      </c>
      <c r="AW191" s="35">
        <f t="shared" si="111"/>
        <v>10.936352689975076</v>
      </c>
      <c r="AX191">
        <f t="shared" si="112"/>
        <v>0.924</v>
      </c>
      <c r="AY191">
        <f>IF(BL191="Difficult",1+(MAX(AY$1:AY190)),"")</f>
      </c>
      <c r="AZ191">
        <f>IF(BL191="Simple",1+(MAX(AZ$1:AZ190)),"")</f>
        <v>95</v>
      </c>
      <c r="BA191" s="14">
        <f t="shared" si="113"/>
        <v>0</v>
      </c>
      <c r="BB191" s="14">
        <f t="shared" si="114"/>
        <v>95</v>
      </c>
      <c r="BC191" s="14">
        <v>2</v>
      </c>
      <c r="BD191">
        <f t="shared" si="115"/>
        <v>10.936352689975076</v>
      </c>
      <c r="BE191">
        <f t="shared" si="116"/>
      </c>
      <c r="BF191" s="35">
        <f t="shared" si="117"/>
        <v>10</v>
      </c>
      <c r="BG191" s="37">
        <f t="shared" si="118"/>
      </c>
      <c r="BH191">
        <f t="shared" si="119"/>
        <v>0.5</v>
      </c>
      <c r="BI191">
        <f t="shared" si="120"/>
        <v>7.25</v>
      </c>
      <c r="BJ191" s="37">
        <f t="shared" si="121"/>
        <v>9.208211561413481</v>
      </c>
      <c r="BK191" s="37">
        <f t="shared" si="122"/>
        <v>2.346567974824375</v>
      </c>
      <c r="BL191" t="str">
        <f t="shared" si="123"/>
        <v>Simple</v>
      </c>
      <c r="BM191" t="str">
        <f t="shared" si="124"/>
        <v>Self</v>
      </c>
      <c r="BN191">
        <f t="shared" si="127"/>
        <v>0.35275650380340234</v>
      </c>
      <c r="BO191">
        <f t="shared" si="128"/>
        <v>0.13055986999694705</v>
      </c>
      <c r="BP191">
        <f t="shared" si="129"/>
        <v>-0.10650121593245368</v>
      </c>
      <c r="BQ191">
        <f t="shared" si="130"/>
        <v>0.06734572751544271</v>
      </c>
      <c r="BR191">
        <f t="shared" si="131"/>
        <v>0.11104022134583462</v>
      </c>
    </row>
    <row r="192" spans="2:70" ht="12.75">
      <c r="B192" s="23">
        <v>292</v>
      </c>
      <c r="C192" s="21">
        <v>37</v>
      </c>
      <c r="D192" s="10">
        <v>2</v>
      </c>
      <c r="E192" s="9">
        <v>1</v>
      </c>
      <c r="F192">
        <f t="shared" si="89"/>
        <v>0</v>
      </c>
      <c r="G192" s="9">
        <v>0</v>
      </c>
      <c r="H192">
        <v>1</v>
      </c>
      <c r="I192" s="9">
        <v>9</v>
      </c>
      <c r="J192" s="9">
        <v>1</v>
      </c>
      <c r="K192" s="9">
        <v>3</v>
      </c>
      <c r="L192" s="11">
        <f t="shared" si="90"/>
        <v>6</v>
      </c>
      <c r="M192" s="9">
        <v>75</v>
      </c>
      <c r="N192" s="9">
        <v>4</v>
      </c>
      <c r="O192" s="9">
        <v>8</v>
      </c>
      <c r="P192" s="9">
        <v>70</v>
      </c>
      <c r="Q192" s="9">
        <v>5</v>
      </c>
      <c r="R192" s="9">
        <v>10</v>
      </c>
      <c r="S192" s="22">
        <f t="shared" si="91"/>
        <v>5</v>
      </c>
      <c r="T192" s="9">
        <v>8</v>
      </c>
      <c r="U192" s="9">
        <v>70</v>
      </c>
      <c r="V192" s="9">
        <v>5</v>
      </c>
      <c r="W192" s="9">
        <v>10</v>
      </c>
      <c r="X192" s="22">
        <f>IF(V192*W192=0,"",W192-V192)</f>
        <v>5</v>
      </c>
      <c r="Y192" s="9">
        <v>7</v>
      </c>
      <c r="Z192">
        <f t="shared" si="125"/>
        <v>0</v>
      </c>
      <c r="AA192">
        <f t="shared" si="126"/>
        <v>0</v>
      </c>
      <c r="AC192">
        <f t="shared" si="92"/>
        <v>8</v>
      </c>
      <c r="AD192">
        <f t="shared" si="93"/>
        <v>0</v>
      </c>
      <c r="AE192">
        <f t="shared" si="94"/>
        <v>1</v>
      </c>
      <c r="AF192">
        <f t="shared" si="95"/>
        <v>1</v>
      </c>
      <c r="AG192">
        <f t="shared" si="96"/>
        <v>1</v>
      </c>
      <c r="AI192" t="str">
        <f t="shared" si="97"/>
        <v>Simple</v>
      </c>
      <c r="AJ192">
        <f t="shared" si="98"/>
        <v>11.281054</v>
      </c>
      <c r="AK192" s="35">
        <f t="shared" si="99"/>
        <v>9.735923868533648</v>
      </c>
      <c r="AL192">
        <f t="shared" si="100"/>
        <v>-1</v>
      </c>
      <c r="AM192">
        <f t="shared" si="101"/>
        <v>0.471</v>
      </c>
      <c r="AN192">
        <f t="shared" si="102"/>
        <v>0.030999999999999917</v>
      </c>
      <c r="AO192">
        <f t="shared" si="103"/>
        <v>0.669</v>
      </c>
      <c r="AP192" s="12" t="str">
        <f t="shared" si="104"/>
        <v>Win</v>
      </c>
      <c r="AQ192" s="35">
        <f t="shared" si="105"/>
        <v>2.0046817634498755</v>
      </c>
      <c r="AR192" s="35">
        <f t="shared" si="106"/>
        <v>2.238769935943644</v>
      </c>
      <c r="AS192">
        <f ca="1" t="shared" si="107"/>
        <v>102</v>
      </c>
      <c r="AT192" s="35">
        <f t="shared" si="108"/>
        <v>9.970012041027417</v>
      </c>
      <c r="AU192" s="35">
        <f t="shared" si="109"/>
        <v>9.970012041027417</v>
      </c>
      <c r="AV192">
        <f ca="1" t="shared" si="110"/>
        <v>105</v>
      </c>
      <c r="AW192" s="35">
        <f t="shared" si="111"/>
        <v>7.731242105083773</v>
      </c>
      <c r="AX192">
        <f t="shared" si="112"/>
        <v>0.16</v>
      </c>
      <c r="AY192">
        <f>IF(BL192="Difficult",1+(MAX(AY$1:AY191)),"")</f>
      </c>
      <c r="AZ192">
        <f>IF(BL192="Simple",1+(MAX(AZ$1:AZ191)),"")</f>
        <v>96</v>
      </c>
      <c r="BA192" s="14">
        <f t="shared" si="113"/>
        <v>0</v>
      </c>
      <c r="BB192" s="14">
        <f t="shared" si="114"/>
        <v>96</v>
      </c>
      <c r="BC192" s="14">
        <v>2</v>
      </c>
      <c r="BD192">
        <f t="shared" si="115"/>
        <v>9.735923868533648</v>
      </c>
      <c r="BE192">
        <f t="shared" si="116"/>
      </c>
      <c r="BF192" s="35">
        <f t="shared" si="117"/>
        <v>9</v>
      </c>
      <c r="BG192" s="37">
        <f t="shared" si="118"/>
      </c>
      <c r="BH192">
        <f t="shared" si="119"/>
        <v>0</v>
      </c>
      <c r="BI192">
        <f t="shared" si="120"/>
        <v>8</v>
      </c>
      <c r="BJ192" s="37">
        <f t="shared" si="121"/>
        <v>9.208211561413481</v>
      </c>
      <c r="BK192" s="37">
        <f t="shared" si="122"/>
        <v>2.346567974824375</v>
      </c>
      <c r="BL192" t="str">
        <f t="shared" si="123"/>
        <v>Simple</v>
      </c>
      <c r="BM192" t="str">
        <f t="shared" si="124"/>
        <v>Det</v>
      </c>
      <c r="BN192">
        <f t="shared" si="127"/>
        <v>1.2621637055131736</v>
      </c>
      <c r="BO192">
        <f t="shared" si="128"/>
        <v>1.1966640715974046</v>
      </c>
      <c r="BP192">
        <f t="shared" si="129"/>
        <v>-0.10650121593245368</v>
      </c>
      <c r="BQ192">
        <f t="shared" si="130"/>
        <v>1.1143997392518858</v>
      </c>
      <c r="BR192">
        <f t="shared" si="131"/>
        <v>0.8666815751075025</v>
      </c>
    </row>
    <row r="193" spans="2:70" ht="12.75">
      <c r="B193" s="23">
        <v>293</v>
      </c>
      <c r="C193" s="21">
        <v>16</v>
      </c>
      <c r="D193" s="10">
        <v>10</v>
      </c>
      <c r="E193" s="9">
        <v>1</v>
      </c>
      <c r="F193">
        <f t="shared" si="89"/>
        <v>0</v>
      </c>
      <c r="G193" s="9">
        <v>1</v>
      </c>
      <c r="H193">
        <v>3</v>
      </c>
      <c r="I193" s="9">
        <v>3</v>
      </c>
      <c r="J193" s="9">
        <v>0.48</v>
      </c>
      <c r="K193" s="9">
        <v>1</v>
      </c>
      <c r="L193" s="11">
        <f t="shared" si="90"/>
        <v>4</v>
      </c>
      <c r="M193" s="9">
        <v>50</v>
      </c>
      <c r="N193" s="9">
        <v>4</v>
      </c>
      <c r="O193" s="9">
        <v>4</v>
      </c>
      <c r="P193" s="9">
        <v>50</v>
      </c>
      <c r="Q193" s="9">
        <v>2</v>
      </c>
      <c r="R193" s="9">
        <v>7</v>
      </c>
      <c r="S193" s="22">
        <f t="shared" si="91"/>
        <v>5</v>
      </c>
      <c r="T193" s="9">
        <v>4</v>
      </c>
      <c r="U193" s="9">
        <v>50</v>
      </c>
      <c r="V193" s="9">
        <v>2</v>
      </c>
      <c r="W193" s="9">
        <v>7</v>
      </c>
      <c r="X193" s="22">
        <f>IF(V193*W193=0,"",W193-V193)</f>
        <v>5</v>
      </c>
      <c r="Y193" s="9">
        <v>4</v>
      </c>
      <c r="Z193">
        <f t="shared" si="125"/>
        <v>0</v>
      </c>
      <c r="AA193">
        <f t="shared" si="126"/>
        <v>0</v>
      </c>
      <c r="AC193">
        <f t="shared" si="92"/>
        <v>4</v>
      </c>
      <c r="AD193">
        <f t="shared" si="93"/>
        <v>0</v>
      </c>
      <c r="AE193">
        <f t="shared" si="94"/>
        <v>0</v>
      </c>
      <c r="AF193">
        <f t="shared" si="95"/>
        <v>0</v>
      </c>
      <c r="AG193">
        <f t="shared" si="96"/>
        <v>0</v>
      </c>
      <c r="AI193" t="str">
        <f t="shared" si="97"/>
        <v>Simple</v>
      </c>
      <c r="AJ193">
        <f t="shared" si="98"/>
        <v>11.801053999999999</v>
      </c>
      <c r="AK193" s="35">
        <f t="shared" si="99"/>
        <v>3.723751283563972</v>
      </c>
      <c r="AL193">
        <f t="shared" si="100"/>
        <v>3</v>
      </c>
      <c r="AM193">
        <f t="shared" si="101"/>
        <v>0.794</v>
      </c>
      <c r="AN193">
        <f t="shared" si="102"/>
        <v>0.09899999999999998</v>
      </c>
      <c r="AO193">
        <f t="shared" si="103"/>
        <v>0.401</v>
      </c>
      <c r="AP193" s="12" t="str">
        <f t="shared" si="104"/>
        <v>Win</v>
      </c>
      <c r="AQ193" s="35">
        <f t="shared" si="105"/>
        <v>3.004213587104888</v>
      </c>
      <c r="AR193" s="35">
        <f t="shared" si="106"/>
        <v>1.1334302583214484</v>
      </c>
      <c r="AS193">
        <f ca="1" t="shared" si="107"/>
        <v>72</v>
      </c>
      <c r="AT193" s="35">
        <f t="shared" si="108"/>
        <v>1.8529679547805324</v>
      </c>
      <c r="AU193" s="35">
        <f t="shared" si="109"/>
        <v>1.8529679547805324</v>
      </c>
      <c r="AV193">
        <f ca="1" t="shared" si="110"/>
        <v>84</v>
      </c>
      <c r="AW193" s="35">
        <f t="shared" si="111"/>
        <v>0.719537696459084</v>
      </c>
      <c r="AX193">
        <f t="shared" si="112"/>
        <v>0.037</v>
      </c>
      <c r="AY193">
        <f>IF(BL193="Difficult",1+(MAX(AY$1:AY192)),"")</f>
        <v>96</v>
      </c>
      <c r="AZ193">
        <f>IF(BL193="Simple",1+(MAX(AZ$1:AZ192)),"")</f>
      </c>
      <c r="BA193" s="14">
        <f t="shared" si="113"/>
        <v>1</v>
      </c>
      <c r="BB193" s="14">
        <f t="shared" si="114"/>
        <v>96</v>
      </c>
      <c r="BC193" s="14">
        <v>2</v>
      </c>
      <c r="BD193">
        <f t="shared" si="115"/>
      </c>
      <c r="BE193">
        <f t="shared" si="116"/>
        <v>3.723751283563972</v>
      </c>
      <c r="BF193" s="35">
        <f t="shared" si="117"/>
      </c>
      <c r="BG193" s="37">
        <f t="shared" si="118"/>
        <v>3</v>
      </c>
      <c r="BH193">
        <f t="shared" si="119"/>
        <v>0</v>
      </c>
      <c r="BI193">
        <f t="shared" si="120"/>
        <v>4</v>
      </c>
      <c r="BJ193" s="37">
        <f t="shared" si="121"/>
        <v>9.208211561413481</v>
      </c>
      <c r="BK193" s="37">
        <f t="shared" si="122"/>
        <v>2.346567974824375</v>
      </c>
      <c r="BL193" t="str">
        <f t="shared" si="123"/>
        <v>Difficult</v>
      </c>
      <c r="BM193" t="str">
        <f t="shared" si="124"/>
        <v>Det</v>
      </c>
      <c r="BN193">
        <f t="shared" si="127"/>
        <v>-0.5566506979063689</v>
      </c>
      <c r="BO193">
        <f t="shared" si="128"/>
        <v>0.13055986999694705</v>
      </c>
      <c r="BP193">
        <f t="shared" si="129"/>
        <v>-0.10650121593245368</v>
      </c>
      <c r="BQ193">
        <f t="shared" si="130"/>
        <v>0.06734572751544271</v>
      </c>
      <c r="BR193">
        <f t="shared" si="131"/>
        <v>-0.1163115790816082</v>
      </c>
    </row>
    <row r="194" spans="2:70" ht="12.75">
      <c r="B194" s="23">
        <v>294</v>
      </c>
      <c r="C194" s="21">
        <v>14</v>
      </c>
      <c r="D194" s="10">
        <v>28</v>
      </c>
      <c r="E194" s="9">
        <v>0</v>
      </c>
      <c r="F194">
        <f aca="true" t="shared" si="134" ref="F194:F216">IF(E194=2,1,0)</f>
        <v>0</v>
      </c>
      <c r="G194" s="9">
        <v>0</v>
      </c>
      <c r="H194">
        <v>1</v>
      </c>
      <c r="I194" s="9">
        <v>9</v>
      </c>
      <c r="J194" s="9">
        <v>20</v>
      </c>
      <c r="K194" s="9">
        <v>3</v>
      </c>
      <c r="L194" s="11">
        <f aca="true" t="shared" si="135" ref="L194:L216">IF(AP194="Win",(K194*2)+(3-K194),(3-K194))</f>
        <v>6</v>
      </c>
      <c r="M194" s="26">
        <v>85</v>
      </c>
      <c r="N194" s="9">
        <v>6</v>
      </c>
      <c r="O194" s="9">
        <v>9</v>
      </c>
      <c r="P194" s="9">
        <v>90</v>
      </c>
      <c r="Q194" s="17">
        <v>8.5</v>
      </c>
      <c r="R194" s="17">
        <v>9.5</v>
      </c>
      <c r="S194" s="22">
        <f aca="true" t="shared" si="136" ref="S194:S216">IF(Q194*R194=0,"",R194-Q194)</f>
        <v>1</v>
      </c>
      <c r="T194" s="9">
        <v>7</v>
      </c>
      <c r="U194" s="9">
        <v>70</v>
      </c>
      <c r="V194" s="30">
        <v>6.5</v>
      </c>
      <c r="W194" s="30">
        <v>7.5</v>
      </c>
      <c r="X194" s="22">
        <f aca="true" t="shared" si="137" ref="X194:X215">IF(V194*W194=0,"",W194-V194)</f>
        <v>1</v>
      </c>
      <c r="Y194" s="9">
        <v>7</v>
      </c>
      <c r="Z194">
        <f t="shared" si="125"/>
        <v>0</v>
      </c>
      <c r="AA194">
        <f t="shared" si="126"/>
        <v>0</v>
      </c>
      <c r="AC194">
        <f aca="true" t="shared" si="138" ref="AC194:AC216">IF(O194*T194=0,"",AVERAGE(O194,T194))</f>
        <v>8</v>
      </c>
      <c r="AD194">
        <f aca="true" t="shared" si="139" ref="AD194:AD216">IF(O194*T194=0,"",O194-T194)</f>
        <v>2</v>
      </c>
      <c r="AE194">
        <f aca="true" t="shared" si="140" ref="AE194:AE216">IF(O194*Y194=0,"",O194-Y194)</f>
        <v>2</v>
      </c>
      <c r="AF194">
        <f aca="true" t="shared" si="141" ref="AF194:AF216">IF(T194*Y194=0,"",T194-Y194)</f>
        <v>0</v>
      </c>
      <c r="AG194">
        <f aca="true" t="shared" si="142" ref="AG194:AG216">IF(AF194="","",IF(G194=0,AF194,-AF194))</f>
        <v>0</v>
      </c>
      <c r="AH194" s="26">
        <v>28</v>
      </c>
      <c r="AI194" t="str">
        <f aca="true" t="shared" si="143" ref="AI194:AI216">IF(BL194=1,"Difficult","Simple")</f>
        <v>Simple</v>
      </c>
      <c r="AJ194">
        <f aca="true" t="shared" si="144" ref="AJ194:AJ216">ABS(J194-12.281054)</f>
        <v>7.718946000000001</v>
      </c>
      <c r="AK194" s="35">
        <f aca="true" t="shared" si="145" ref="AK194:AK216">I194+(IF(ISBLANK(J194),0,(1-(AJ194/(MAX(AJ$1:AJ$65536)+1)))))</f>
        <v>9.81930860372819</v>
      </c>
      <c r="AL194">
        <f aca="true" t="shared" si="146" ref="AL194:AL216">O194-ROUNDDOWN(AU194,0)</f>
        <v>-1</v>
      </c>
      <c r="AM194">
        <f aca="true" t="shared" si="147" ref="AM194:AM216">IF(BL194="Simple",PERCENTRANK(BD$1:BD$65536,AK194),PERCENTRANK(BE$1:BE$65536,AK194))</f>
        <v>0.509</v>
      </c>
      <c r="AN194">
        <f aca="true" t="shared" si="148" ref="AN194:AN216">(P194/100)-AO194</f>
        <v>-0.02400000000000002</v>
      </c>
      <c r="AO194">
        <f aca="true" t="shared" si="149" ref="AO194:AO216">IF(BL194="Simple",PERCENTRANK(BD$1:BD$65536,AU194),PERCENTRANK(BE$1:BE$65536,AU194))</f>
        <v>0.924</v>
      </c>
      <c r="AP194" s="12" t="str">
        <f aca="true" t="shared" si="150" ref="AP194:AP216">IF(AT194&gt;AW194,"Win","Lose")</f>
        <v>Win</v>
      </c>
      <c r="AQ194" s="35">
        <f aca="true" t="shared" si="151" ref="AQ194:AQ216">AK194-AW194</f>
        <v>1.8193086037281905</v>
      </c>
      <c r="AR194" s="35">
        <f aca="true" t="shared" si="152" ref="AR194:AR216">AU194-AW194</f>
        <v>2.9363526899750756</v>
      </c>
      <c r="AS194">
        <f aca="true" ca="1" t="shared" si="153" ref="AS194:AS216">IF(BM194="Self",BB194,ROUNDUP(RAND()*(IF(BL194="Simple",MAX(AZ$1:AZ$65536),MAX(AY$1:AY$65536))),0))</f>
        <v>2</v>
      </c>
      <c r="AT194" s="35">
        <f aca="true" t="shared" si="154" ref="AT194:AT216">LOOKUP(AS194,IF(BL194="Simple",AZ$1:AZ$65536,AY$1:AY$65536),AK$1:AK$65536)</f>
        <v>10.936352689975076</v>
      </c>
      <c r="AU194" s="35">
        <f aca="true" t="shared" si="155" ref="AU194:AU216">AT194</f>
        <v>10.936352689975076</v>
      </c>
      <c r="AV194">
        <f aca="true" ca="1" t="shared" si="156" ref="AV194:AV216">ROUNDUP(RAND()*(IF(BL194="Simple",MAX(AZ$1:AZ$65536),MAX(AY$1:AY$65536))),0)</f>
        <v>40</v>
      </c>
      <c r="AW194" s="35">
        <f aca="true" t="shared" si="157" ref="AW194:AW216">LOOKUP(AV194,IF(BL194="Simple",AZ$1:AZ$65536,AY$1:AY$65536),AK$1:AK$65536)</f>
        <v>8</v>
      </c>
      <c r="AX194">
        <f aca="true" t="shared" si="158" ref="AX194:AX216">IF(BL194="Simple",PERCENTRANK(BD$1:BD$65536,AW194),PERCENTRANK(BE$1:BE$65536,AW194))</f>
        <v>0.216</v>
      </c>
      <c r="AY194">
        <f>IF(BL194="Difficult",1+(MAX(AY$1:AY193)),"")</f>
      </c>
      <c r="AZ194">
        <f>IF(BL194="Simple",1+(MAX(AZ$1:AZ193)),"")</f>
        <v>97</v>
      </c>
      <c r="BA194" s="14">
        <f aca="true" t="shared" si="159" ref="BA194:BA216">IF(BL194="Difficult",1,0)</f>
        <v>0</v>
      </c>
      <c r="BB194" s="14">
        <f aca="true" t="shared" si="160" ref="BB194:BB216">AVERAGE(AY194:AZ194)</f>
        <v>97</v>
      </c>
      <c r="BC194" s="14">
        <v>2</v>
      </c>
      <c r="BD194">
        <f aca="true" t="shared" si="161" ref="BD194:BD216">IF(BL194="Simple",AK194,"")</f>
        <v>9.81930860372819</v>
      </c>
      <c r="BE194">
        <f aca="true" t="shared" si="162" ref="BE194:BE216">IF(BL194="Difficult",AK194,"")</f>
      </c>
      <c r="BF194" s="35">
        <f aca="true" t="shared" si="163" ref="BF194:BF216">IF(BL194="Simple",I194,"")</f>
        <v>9</v>
      </c>
      <c r="BG194" s="37">
        <f aca="true" t="shared" si="164" ref="BG194:BG216">IF(BL194="Difficult",I194,"")</f>
      </c>
      <c r="BH194">
        <f aca="true" t="shared" si="165" ref="BH194:BH216">O194-T194</f>
        <v>2</v>
      </c>
      <c r="BI194">
        <f aca="true" t="shared" si="166" ref="BI194:BI216">AVERAGE(O194,T194)</f>
        <v>8</v>
      </c>
      <c r="BJ194" s="37">
        <f aca="true" t="shared" si="167" ref="BJ194:BJ216">AVERAGE(BD$1:BD$65536)</f>
        <v>9.208211561413481</v>
      </c>
      <c r="BK194" s="37">
        <f aca="true" t="shared" si="168" ref="BK194:BK216">AVERAGE(BE$1:BE$65536)</f>
        <v>2.346567974824375</v>
      </c>
      <c r="BL194" t="str">
        <f aca="true" t="shared" si="169" ref="BL194:BL216">IF(G194=1,"Difficult","Simple")</f>
        <v>Simple</v>
      </c>
      <c r="BM194" t="str">
        <f aca="true" t="shared" si="170" ref="BM194:BM216">IF(E194=0,"Indet",IF(E194=1,"Det","Self"))</f>
        <v>Indet</v>
      </c>
      <c r="BN194">
        <f t="shared" si="127"/>
        <v>1.2621637055131736</v>
      </c>
      <c r="BO194">
        <f t="shared" si="128"/>
        <v>1.6231057522375878</v>
      </c>
      <c r="BP194">
        <f t="shared" si="129"/>
        <v>1.7838953668686017</v>
      </c>
      <c r="BQ194">
        <f t="shared" si="130"/>
        <v>2.161453750988329</v>
      </c>
      <c r="BR194">
        <f t="shared" si="131"/>
        <v>1.7076546439019231</v>
      </c>
    </row>
    <row r="195" spans="2:70" ht="12.75">
      <c r="B195" s="23">
        <v>295</v>
      </c>
      <c r="C195" s="21">
        <v>25</v>
      </c>
      <c r="D195" s="10">
        <v>42</v>
      </c>
      <c r="E195" s="9">
        <v>0</v>
      </c>
      <c r="F195">
        <f t="shared" si="134"/>
        <v>0</v>
      </c>
      <c r="G195" s="9">
        <v>0</v>
      </c>
      <c r="H195">
        <v>1</v>
      </c>
      <c r="I195" s="9">
        <v>9</v>
      </c>
      <c r="J195" s="9">
        <v>3</v>
      </c>
      <c r="K195" s="9">
        <v>2</v>
      </c>
      <c r="L195" s="11">
        <f t="shared" si="135"/>
        <v>1</v>
      </c>
      <c r="M195" s="9">
        <v>50</v>
      </c>
      <c r="N195" s="9">
        <v>4</v>
      </c>
      <c r="O195" s="9">
        <v>7</v>
      </c>
      <c r="P195" s="9">
        <v>40</v>
      </c>
      <c r="Q195" s="9">
        <v>4</v>
      </c>
      <c r="R195" s="9">
        <v>9</v>
      </c>
      <c r="S195" s="22">
        <f t="shared" si="136"/>
        <v>5</v>
      </c>
      <c r="T195" s="9">
        <v>6</v>
      </c>
      <c r="U195" s="9">
        <v>50</v>
      </c>
      <c r="V195" s="9">
        <v>4</v>
      </c>
      <c r="W195" s="9">
        <v>9</v>
      </c>
      <c r="X195" s="22">
        <f t="shared" si="137"/>
        <v>5</v>
      </c>
      <c r="Y195" s="9">
        <v>6</v>
      </c>
      <c r="Z195">
        <f aca="true" t="shared" si="171" ref="Z195:Z216">IF(ISNUMBER(X195),X195-S195,"")</f>
        <v>0</v>
      </c>
      <c r="AA195">
        <f aca="true" t="shared" si="172" ref="AA195:AA216">IF(ISNUMBER(X195),S195-X195,"")</f>
        <v>0</v>
      </c>
      <c r="AC195">
        <f t="shared" si="138"/>
        <v>6.5</v>
      </c>
      <c r="AD195">
        <f t="shared" si="139"/>
        <v>1</v>
      </c>
      <c r="AE195">
        <f t="shared" si="140"/>
        <v>1</v>
      </c>
      <c r="AF195">
        <f t="shared" si="141"/>
        <v>0</v>
      </c>
      <c r="AG195">
        <f t="shared" si="142"/>
        <v>0</v>
      </c>
      <c r="AH195" s="9">
        <v>42</v>
      </c>
      <c r="AI195" t="str">
        <f t="shared" si="143"/>
        <v>Simple</v>
      </c>
      <c r="AJ195">
        <f t="shared" si="144"/>
        <v>9.281054</v>
      </c>
      <c r="AK195" s="35">
        <f t="shared" si="145"/>
        <v>9.782741503032401</v>
      </c>
      <c r="AL195">
        <f t="shared" si="146"/>
        <v>-2</v>
      </c>
      <c r="AM195">
        <f t="shared" si="147"/>
        <v>0.481</v>
      </c>
      <c r="AN195">
        <f t="shared" si="148"/>
        <v>-0.241</v>
      </c>
      <c r="AO195">
        <f t="shared" si="149"/>
        <v>0.641</v>
      </c>
      <c r="AP195" s="12" t="str">
        <f t="shared" si="150"/>
        <v>Lose</v>
      </c>
      <c r="AQ195" s="35">
        <f t="shared" si="151"/>
        <v>-1.1404529034962625</v>
      </c>
      <c r="AR195" s="35">
        <f t="shared" si="152"/>
        <v>-0.9765911827506244</v>
      </c>
      <c r="AS195">
        <f ca="1" t="shared" si="153"/>
        <v>104</v>
      </c>
      <c r="AT195" s="35">
        <f t="shared" si="154"/>
        <v>9.94660322377804</v>
      </c>
      <c r="AU195" s="35">
        <f t="shared" si="155"/>
        <v>9.94660322377804</v>
      </c>
      <c r="AV195">
        <f ca="1" t="shared" si="156"/>
        <v>26</v>
      </c>
      <c r="AW195" s="35">
        <f t="shared" si="157"/>
        <v>10.923194406528664</v>
      </c>
      <c r="AX195">
        <f t="shared" si="158"/>
        <v>0.915</v>
      </c>
      <c r="AY195">
        <f>IF(BL195="Difficult",1+(MAX(AY$1:AY194)),"")</f>
      </c>
      <c r="AZ195">
        <f>IF(BL195="Simple",1+(MAX(AZ$1:AZ194)),"")</f>
        <v>98</v>
      </c>
      <c r="BA195" s="14">
        <f t="shared" si="159"/>
        <v>0</v>
      </c>
      <c r="BB195" s="14">
        <f t="shared" si="160"/>
        <v>98</v>
      </c>
      <c r="BC195" s="14">
        <v>2</v>
      </c>
      <c r="BD195">
        <f t="shared" si="161"/>
        <v>9.782741503032401</v>
      </c>
      <c r="BE195">
        <f t="shared" si="162"/>
      </c>
      <c r="BF195" s="35">
        <f t="shared" si="163"/>
        <v>9</v>
      </c>
      <c r="BG195" s="37">
        <f t="shared" si="164"/>
      </c>
      <c r="BH195">
        <f t="shared" si="165"/>
        <v>1</v>
      </c>
      <c r="BI195">
        <f t="shared" si="166"/>
        <v>6.5</v>
      </c>
      <c r="BJ195" s="37">
        <f t="shared" si="167"/>
        <v>9.208211561413481</v>
      </c>
      <c r="BK195" s="37">
        <f t="shared" si="168"/>
        <v>2.346567974824375</v>
      </c>
      <c r="BL195" t="str">
        <f t="shared" si="169"/>
        <v>Simple</v>
      </c>
      <c r="BM195" t="str">
        <f t="shared" si="170"/>
        <v>Indet</v>
      </c>
      <c r="BN195">
        <f aca="true" t="shared" si="173" ref="BN195:BN216">IF(ISNUMBER(K195),(K195-AVERAGE(K$1:K$65536))/STDEV(K$1:K$65536),"")</f>
        <v>0.35275650380340234</v>
      </c>
      <c r="BO195">
        <f aca="true" t="shared" si="174" ref="BO195:BO216">IF(ISNUMBER(M195),(M195-AVERAGE(M$1:M$65536))/STDEV(M$1:M$65536),"")</f>
        <v>0.13055986999694705</v>
      </c>
      <c r="BP195">
        <f aca="true" t="shared" si="175" ref="BP195:BP216">IF(ISNUMBER(N195),(N195-AVERAGE(N$1:N$65536))/STDEV(N$1:N$65536),"")</f>
        <v>-0.10650121593245368</v>
      </c>
      <c r="BQ195">
        <f aca="true" t="shared" si="176" ref="BQ195:BQ216">IF(ISNUMBER(P195),(P195-AVERAGE(P$1:P$65536))/STDEV(P$1:P$65536),"")</f>
        <v>-0.45618127835277894</v>
      </c>
      <c r="BR195">
        <f aca="true" t="shared" si="177" ref="BR195:BR216">AVERAGE(BN195:BQ195)</f>
        <v>-0.019841530121220793</v>
      </c>
    </row>
    <row r="196" spans="2:70" ht="12.75">
      <c r="B196" s="23">
        <v>296</v>
      </c>
      <c r="C196" s="21">
        <v>33</v>
      </c>
      <c r="D196" s="10">
        <v>30</v>
      </c>
      <c r="E196" s="9">
        <v>1</v>
      </c>
      <c r="F196">
        <f t="shared" si="134"/>
        <v>0</v>
      </c>
      <c r="G196" s="9">
        <v>1</v>
      </c>
      <c r="H196">
        <v>3</v>
      </c>
      <c r="I196" s="9">
        <v>2</v>
      </c>
      <c r="J196" s="9">
        <v>3.7</v>
      </c>
      <c r="K196" s="9">
        <v>1</v>
      </c>
      <c r="L196" s="11">
        <f t="shared" si="135"/>
        <v>2</v>
      </c>
      <c r="M196" s="9">
        <v>50</v>
      </c>
      <c r="N196" s="9">
        <v>4</v>
      </c>
      <c r="O196" s="9">
        <v>3</v>
      </c>
      <c r="P196" s="9">
        <v>40</v>
      </c>
      <c r="Q196" s="9">
        <v>0</v>
      </c>
      <c r="R196" s="9">
        <v>4</v>
      </c>
      <c r="S196" s="22">
        <f>R196-Q196</f>
        <v>4</v>
      </c>
      <c r="T196" s="9">
        <v>2</v>
      </c>
      <c r="U196" s="9">
        <v>40</v>
      </c>
      <c r="V196" s="9">
        <v>0</v>
      </c>
      <c r="W196" s="9">
        <v>4</v>
      </c>
      <c r="X196" s="22">
        <f>W196-V196</f>
        <v>4</v>
      </c>
      <c r="Y196" s="9">
        <v>2</v>
      </c>
      <c r="Z196">
        <f t="shared" si="171"/>
        <v>0</v>
      </c>
      <c r="AA196">
        <f t="shared" si="172"/>
        <v>0</v>
      </c>
      <c r="AC196">
        <f t="shared" si="138"/>
        <v>2.5</v>
      </c>
      <c r="AD196">
        <f t="shared" si="139"/>
        <v>1</v>
      </c>
      <c r="AE196">
        <f t="shared" si="140"/>
        <v>1</v>
      </c>
      <c r="AF196">
        <f t="shared" si="141"/>
        <v>0</v>
      </c>
      <c r="AG196">
        <f t="shared" si="142"/>
        <v>0</v>
      </c>
      <c r="AI196" t="str">
        <f t="shared" si="143"/>
        <v>Simple</v>
      </c>
      <c r="AJ196">
        <f t="shared" si="144"/>
        <v>8.581053999999998</v>
      </c>
      <c r="AK196" s="35">
        <f t="shared" si="145"/>
        <v>2.7991276751069654</v>
      </c>
      <c r="AL196">
        <f t="shared" si="146"/>
        <v>0</v>
      </c>
      <c r="AM196">
        <f t="shared" si="147"/>
        <v>0.635</v>
      </c>
      <c r="AN196">
        <f t="shared" si="148"/>
        <v>-0.469</v>
      </c>
      <c r="AO196">
        <f t="shared" si="149"/>
        <v>0.869</v>
      </c>
      <c r="AP196" s="12" t="str">
        <f t="shared" si="150"/>
        <v>Lose</v>
      </c>
      <c r="AQ196" s="35">
        <f t="shared" si="151"/>
        <v>-3.2008723248930346</v>
      </c>
      <c r="AR196" s="35">
        <f t="shared" si="152"/>
        <v>-2.123623227970091</v>
      </c>
      <c r="AS196">
        <f ca="1" t="shared" si="153"/>
        <v>99</v>
      </c>
      <c r="AT196" s="35">
        <f t="shared" si="154"/>
        <v>3.876376772029909</v>
      </c>
      <c r="AU196" s="35">
        <f t="shared" si="155"/>
        <v>3.876376772029909</v>
      </c>
      <c r="AV196">
        <f ca="1" t="shared" si="156"/>
        <v>74</v>
      </c>
      <c r="AW196" s="35">
        <f t="shared" si="157"/>
        <v>6</v>
      </c>
      <c r="AX196">
        <f t="shared" si="158"/>
        <v>0.99</v>
      </c>
      <c r="AY196">
        <f>IF(BL196="Difficult",1+(MAX(AY$1:AY195)),"")</f>
        <v>97</v>
      </c>
      <c r="AZ196">
        <f>IF(BL196="Simple",1+(MAX(AZ$1:AZ195)),"")</f>
      </c>
      <c r="BA196" s="14">
        <f t="shared" si="159"/>
        <v>1</v>
      </c>
      <c r="BB196" s="14">
        <f t="shared" si="160"/>
        <v>97</v>
      </c>
      <c r="BC196" s="14">
        <v>2</v>
      </c>
      <c r="BD196">
        <f t="shared" si="161"/>
      </c>
      <c r="BE196">
        <f t="shared" si="162"/>
        <v>2.7991276751069654</v>
      </c>
      <c r="BF196" s="35">
        <f t="shared" si="163"/>
      </c>
      <c r="BG196" s="37">
        <f t="shared" si="164"/>
        <v>2</v>
      </c>
      <c r="BH196">
        <f t="shared" si="165"/>
        <v>1</v>
      </c>
      <c r="BI196">
        <f t="shared" si="166"/>
        <v>2.5</v>
      </c>
      <c r="BJ196" s="37">
        <f t="shared" si="167"/>
        <v>9.208211561413481</v>
      </c>
      <c r="BK196" s="37">
        <f t="shared" si="168"/>
        <v>2.346567974824375</v>
      </c>
      <c r="BL196" t="str">
        <f t="shared" si="169"/>
        <v>Difficult</v>
      </c>
      <c r="BM196" t="str">
        <f t="shared" si="170"/>
        <v>Det</v>
      </c>
      <c r="BN196">
        <f t="shared" si="173"/>
        <v>-0.5566506979063689</v>
      </c>
      <c r="BO196">
        <f t="shared" si="174"/>
        <v>0.13055986999694705</v>
      </c>
      <c r="BP196">
        <f t="shared" si="175"/>
        <v>-0.10650121593245368</v>
      </c>
      <c r="BQ196">
        <f t="shared" si="176"/>
        <v>-0.45618127835277894</v>
      </c>
      <c r="BR196">
        <f t="shared" si="177"/>
        <v>-0.2471933305486636</v>
      </c>
    </row>
    <row r="197" spans="2:70" ht="12.75">
      <c r="B197" s="23">
        <v>297</v>
      </c>
      <c r="C197" s="21">
        <v>31</v>
      </c>
      <c r="D197" s="10">
        <v>31</v>
      </c>
      <c r="E197" s="9">
        <v>2</v>
      </c>
      <c r="F197">
        <f t="shared" si="134"/>
        <v>1</v>
      </c>
      <c r="G197" s="9">
        <v>0</v>
      </c>
      <c r="H197">
        <v>2</v>
      </c>
      <c r="I197" s="9">
        <v>8</v>
      </c>
      <c r="J197" s="32"/>
      <c r="K197" s="9">
        <v>2.5</v>
      </c>
      <c r="L197" s="11">
        <f t="shared" si="135"/>
        <v>0.5</v>
      </c>
      <c r="M197" s="9">
        <v>65</v>
      </c>
      <c r="N197" s="9">
        <v>4</v>
      </c>
      <c r="O197" s="9">
        <v>9</v>
      </c>
      <c r="P197" s="9">
        <v>50</v>
      </c>
      <c r="Q197" s="9">
        <v>7</v>
      </c>
      <c r="R197" s="9">
        <v>10</v>
      </c>
      <c r="S197" s="22">
        <f t="shared" si="136"/>
        <v>3</v>
      </c>
      <c r="T197" s="9">
        <v>8</v>
      </c>
      <c r="U197" s="9">
        <v>50</v>
      </c>
      <c r="V197" s="9">
        <v>7</v>
      </c>
      <c r="W197" s="9">
        <v>10</v>
      </c>
      <c r="X197" s="22">
        <f t="shared" si="137"/>
        <v>3</v>
      </c>
      <c r="Y197" s="9">
        <v>8</v>
      </c>
      <c r="Z197">
        <f t="shared" si="171"/>
        <v>0</v>
      </c>
      <c r="AA197">
        <f t="shared" si="172"/>
        <v>0</v>
      </c>
      <c r="AC197">
        <f t="shared" si="138"/>
        <v>8.5</v>
      </c>
      <c r="AD197">
        <f t="shared" si="139"/>
        <v>1</v>
      </c>
      <c r="AE197">
        <f t="shared" si="140"/>
        <v>1</v>
      </c>
      <c r="AF197">
        <f t="shared" si="141"/>
        <v>0</v>
      </c>
      <c r="AG197">
        <f t="shared" si="142"/>
        <v>0</v>
      </c>
      <c r="AI197" t="str">
        <f t="shared" si="143"/>
        <v>Simple</v>
      </c>
      <c r="AJ197">
        <f t="shared" si="144"/>
        <v>12.281054</v>
      </c>
      <c r="AK197" s="35">
        <f t="shared" si="145"/>
        <v>8</v>
      </c>
      <c r="AL197">
        <f t="shared" si="146"/>
        <v>1</v>
      </c>
      <c r="AM197">
        <f t="shared" si="147"/>
        <v>0.216</v>
      </c>
      <c r="AN197">
        <f t="shared" si="148"/>
        <v>0.28400000000000003</v>
      </c>
      <c r="AO197">
        <f t="shared" si="149"/>
        <v>0.216</v>
      </c>
      <c r="AP197" s="12" t="str">
        <f t="shared" si="150"/>
        <v>Lose</v>
      </c>
      <c r="AQ197" s="35">
        <f t="shared" si="151"/>
        <v>-1.9700120410274167</v>
      </c>
      <c r="AR197" s="35">
        <f t="shared" si="152"/>
        <v>-1.9700120410274167</v>
      </c>
      <c r="AS197">
        <f ca="1" t="shared" si="153"/>
        <v>99</v>
      </c>
      <c r="AT197" s="35">
        <f t="shared" si="154"/>
        <v>8</v>
      </c>
      <c r="AU197" s="35">
        <f t="shared" si="155"/>
        <v>8</v>
      </c>
      <c r="AV197">
        <f ca="1" t="shared" si="156"/>
        <v>53</v>
      </c>
      <c r="AW197" s="35">
        <f t="shared" si="157"/>
        <v>9.970012041027417</v>
      </c>
      <c r="AX197">
        <f t="shared" si="158"/>
        <v>0.669</v>
      </c>
      <c r="AY197">
        <f>IF(BL197="Difficult",1+(MAX(AY$1:AY196)),"")</f>
      </c>
      <c r="AZ197">
        <f>IF(BL197="Simple",1+(MAX(AZ$1:AZ196)),"")</f>
        <v>99</v>
      </c>
      <c r="BA197" s="14">
        <f t="shared" si="159"/>
        <v>0</v>
      </c>
      <c r="BB197" s="14">
        <f t="shared" si="160"/>
        <v>99</v>
      </c>
      <c r="BC197" s="14">
        <v>2</v>
      </c>
      <c r="BD197">
        <f t="shared" si="161"/>
        <v>8</v>
      </c>
      <c r="BE197">
        <f t="shared" si="162"/>
      </c>
      <c r="BF197" s="35">
        <f t="shared" si="163"/>
        <v>8</v>
      </c>
      <c r="BG197" s="37">
        <f t="shared" si="164"/>
      </c>
      <c r="BH197">
        <f t="shared" si="165"/>
        <v>1</v>
      </c>
      <c r="BI197">
        <f t="shared" si="166"/>
        <v>8.5</v>
      </c>
      <c r="BJ197" s="37">
        <f t="shared" si="167"/>
        <v>9.208211561413481</v>
      </c>
      <c r="BK197" s="37">
        <f t="shared" si="168"/>
        <v>2.346567974824375</v>
      </c>
      <c r="BL197" t="str">
        <f t="shared" si="169"/>
        <v>Simple</v>
      </c>
      <c r="BM197" t="str">
        <f t="shared" si="170"/>
        <v>Self</v>
      </c>
      <c r="BN197">
        <f t="shared" si="173"/>
        <v>0.807460104658288</v>
      </c>
      <c r="BO197">
        <f t="shared" si="174"/>
        <v>0.7702223909572217</v>
      </c>
      <c r="BP197">
        <f t="shared" si="175"/>
        <v>-0.10650121593245368</v>
      </c>
      <c r="BQ197">
        <f t="shared" si="176"/>
        <v>0.06734572751544271</v>
      </c>
      <c r="BR197">
        <f t="shared" si="177"/>
        <v>0.3846317517996247</v>
      </c>
    </row>
    <row r="198" spans="2:70" ht="12.75">
      <c r="B198" s="23">
        <v>298</v>
      </c>
      <c r="C198" s="21">
        <v>13</v>
      </c>
      <c r="D198" s="10">
        <v>31</v>
      </c>
      <c r="E198" s="9">
        <v>1</v>
      </c>
      <c r="F198">
        <f t="shared" si="134"/>
        <v>0</v>
      </c>
      <c r="G198" s="9">
        <v>1</v>
      </c>
      <c r="H198">
        <v>3</v>
      </c>
      <c r="I198" s="9">
        <v>2</v>
      </c>
      <c r="J198" s="9">
        <v>2</v>
      </c>
      <c r="K198" s="9">
        <v>1.5</v>
      </c>
      <c r="L198" s="11">
        <f t="shared" si="135"/>
        <v>4.5</v>
      </c>
      <c r="M198" s="9">
        <v>50</v>
      </c>
      <c r="N198" s="9">
        <v>4</v>
      </c>
      <c r="O198" s="9">
        <v>3</v>
      </c>
      <c r="P198" s="9">
        <v>50</v>
      </c>
      <c r="Q198" s="9">
        <v>0</v>
      </c>
      <c r="R198" s="9">
        <v>5</v>
      </c>
      <c r="S198" s="22">
        <f>R198-Q198</f>
        <v>5</v>
      </c>
      <c r="T198" s="9">
        <v>3</v>
      </c>
      <c r="U198" s="9">
        <v>50</v>
      </c>
      <c r="V198" s="9">
        <v>0</v>
      </c>
      <c r="W198" s="9">
        <v>5</v>
      </c>
      <c r="X198" s="22">
        <f>W198-V198</f>
        <v>5</v>
      </c>
      <c r="Y198" s="9">
        <v>3</v>
      </c>
      <c r="Z198">
        <f t="shared" si="171"/>
        <v>0</v>
      </c>
      <c r="AA198">
        <f t="shared" si="172"/>
        <v>0</v>
      </c>
      <c r="AC198">
        <f t="shared" si="138"/>
        <v>3</v>
      </c>
      <c r="AD198">
        <f t="shared" si="139"/>
        <v>0</v>
      </c>
      <c r="AE198">
        <f t="shared" si="140"/>
        <v>0</v>
      </c>
      <c r="AF198">
        <f t="shared" si="141"/>
        <v>0</v>
      </c>
      <c r="AG198">
        <f t="shared" si="142"/>
        <v>0</v>
      </c>
      <c r="AI198" t="str">
        <f t="shared" si="143"/>
        <v>Simple</v>
      </c>
      <c r="AJ198">
        <f t="shared" si="144"/>
        <v>10.281054</v>
      </c>
      <c r="AK198" s="35">
        <f t="shared" si="145"/>
        <v>2.7593326857830247</v>
      </c>
      <c r="AL198">
        <f t="shared" si="146"/>
        <v>0</v>
      </c>
      <c r="AM198">
        <f t="shared" si="147"/>
        <v>0.607</v>
      </c>
      <c r="AN198">
        <f t="shared" si="148"/>
        <v>-0.378</v>
      </c>
      <c r="AO198">
        <f t="shared" si="149"/>
        <v>0.878</v>
      </c>
      <c r="AP198" s="12" t="str">
        <f t="shared" si="150"/>
        <v>Win</v>
      </c>
      <c r="AQ198" s="35">
        <f t="shared" si="151"/>
        <v>2.0449449291188033</v>
      </c>
      <c r="AR198" s="35">
        <f t="shared" si="152"/>
        <v>3.185397832615065</v>
      </c>
      <c r="AS198">
        <f ca="1" t="shared" si="153"/>
        <v>6</v>
      </c>
      <c r="AT198" s="35">
        <f t="shared" si="154"/>
        <v>3.8997855892792863</v>
      </c>
      <c r="AU198" s="35">
        <f t="shared" si="155"/>
        <v>3.8997855892792863</v>
      </c>
      <c r="AV198">
        <f ca="1" t="shared" si="156"/>
        <v>61</v>
      </c>
      <c r="AW198" s="35">
        <f t="shared" si="157"/>
        <v>0.7143877566642212</v>
      </c>
      <c r="AX198">
        <f t="shared" si="158"/>
        <v>0.028</v>
      </c>
      <c r="AY198">
        <f>IF(BL198="Difficult",1+(MAX(AY$1:AY197)),"")</f>
        <v>98</v>
      </c>
      <c r="AZ198">
        <f>IF(BL198="Simple",1+(MAX(AZ$1:AZ197)),"")</f>
      </c>
      <c r="BA198" s="14">
        <f t="shared" si="159"/>
        <v>1</v>
      </c>
      <c r="BB198" s="14">
        <f t="shared" si="160"/>
        <v>98</v>
      </c>
      <c r="BC198" s="14">
        <v>2</v>
      </c>
      <c r="BD198">
        <f t="shared" si="161"/>
      </c>
      <c r="BE198">
        <f t="shared" si="162"/>
        <v>2.7593326857830247</v>
      </c>
      <c r="BF198" s="35">
        <f t="shared" si="163"/>
      </c>
      <c r="BG198" s="37">
        <f t="shared" si="164"/>
        <v>2</v>
      </c>
      <c r="BH198">
        <f t="shared" si="165"/>
        <v>0</v>
      </c>
      <c r="BI198">
        <f t="shared" si="166"/>
        <v>3</v>
      </c>
      <c r="BJ198" s="37">
        <f t="shared" si="167"/>
        <v>9.208211561413481</v>
      </c>
      <c r="BK198" s="37">
        <f t="shared" si="168"/>
        <v>2.346567974824375</v>
      </c>
      <c r="BL198" t="str">
        <f t="shared" si="169"/>
        <v>Difficult</v>
      </c>
      <c r="BM198" t="str">
        <f t="shared" si="170"/>
        <v>Det</v>
      </c>
      <c r="BN198">
        <f t="shared" si="173"/>
        <v>-0.1019470970514833</v>
      </c>
      <c r="BO198">
        <f t="shared" si="174"/>
        <v>0.13055986999694705</v>
      </c>
      <c r="BP198">
        <f t="shared" si="175"/>
        <v>-0.10650121593245368</v>
      </c>
      <c r="BQ198">
        <f t="shared" si="176"/>
        <v>0.06734572751544271</v>
      </c>
      <c r="BR198">
        <f t="shared" si="177"/>
        <v>-0.0026356788678868065</v>
      </c>
    </row>
    <row r="199" spans="2:70" ht="12.75">
      <c r="B199" s="23">
        <v>299</v>
      </c>
      <c r="C199" s="21">
        <v>12</v>
      </c>
      <c r="D199" s="10">
        <v>6</v>
      </c>
      <c r="E199" s="9">
        <v>0</v>
      </c>
      <c r="F199">
        <f t="shared" si="134"/>
        <v>0</v>
      </c>
      <c r="G199" s="9">
        <v>0</v>
      </c>
      <c r="H199">
        <v>1</v>
      </c>
      <c r="I199" s="9">
        <v>10</v>
      </c>
      <c r="J199" s="9">
        <v>0.5</v>
      </c>
      <c r="K199" s="9">
        <v>1</v>
      </c>
      <c r="L199" s="11">
        <f t="shared" si="135"/>
        <v>4</v>
      </c>
      <c r="M199" s="9">
        <v>50</v>
      </c>
      <c r="N199" s="9">
        <v>4</v>
      </c>
      <c r="O199" s="9">
        <v>9</v>
      </c>
      <c r="P199" s="9">
        <v>60</v>
      </c>
      <c r="Q199" s="9">
        <v>4</v>
      </c>
      <c r="R199" s="9">
        <v>9</v>
      </c>
      <c r="S199" s="22">
        <f t="shared" si="136"/>
        <v>5</v>
      </c>
      <c r="T199" s="9">
        <v>8</v>
      </c>
      <c r="U199" s="9">
        <v>50</v>
      </c>
      <c r="V199" s="9">
        <v>3</v>
      </c>
      <c r="W199" s="9">
        <v>7</v>
      </c>
      <c r="X199" s="22">
        <f t="shared" si="137"/>
        <v>4</v>
      </c>
      <c r="Y199" s="9">
        <v>6</v>
      </c>
      <c r="Z199">
        <f t="shared" si="171"/>
        <v>-1</v>
      </c>
      <c r="AA199">
        <f t="shared" si="172"/>
        <v>1</v>
      </c>
      <c r="AC199">
        <f t="shared" si="138"/>
        <v>8.5</v>
      </c>
      <c r="AD199">
        <f t="shared" si="139"/>
        <v>1</v>
      </c>
      <c r="AE199">
        <f t="shared" si="140"/>
        <v>3</v>
      </c>
      <c r="AF199">
        <f t="shared" si="141"/>
        <v>2</v>
      </c>
      <c r="AG199">
        <f t="shared" si="142"/>
        <v>2</v>
      </c>
      <c r="AH199" s="9">
        <v>6</v>
      </c>
      <c r="AI199" t="str">
        <f t="shared" si="143"/>
        <v>Simple</v>
      </c>
      <c r="AJ199">
        <f t="shared" si="144"/>
        <v>11.781054</v>
      </c>
      <c r="AK199" s="35">
        <f t="shared" si="145"/>
        <v>10.724219459908959</v>
      </c>
      <c r="AL199">
        <f t="shared" si="146"/>
        <v>0</v>
      </c>
      <c r="AM199">
        <f t="shared" si="147"/>
        <v>0.783</v>
      </c>
      <c r="AN199">
        <f t="shared" si="148"/>
        <v>-0.06900000000000006</v>
      </c>
      <c r="AO199">
        <f t="shared" si="149"/>
        <v>0.669</v>
      </c>
      <c r="AP199" s="12" t="str">
        <f t="shared" si="150"/>
        <v>Win</v>
      </c>
      <c r="AQ199" s="35">
        <f t="shared" si="151"/>
        <v>0.7776162361309193</v>
      </c>
      <c r="AR199" s="35">
        <f t="shared" si="152"/>
        <v>0.02340881724937738</v>
      </c>
      <c r="AS199">
        <f ca="1" t="shared" si="153"/>
        <v>85</v>
      </c>
      <c r="AT199" s="35">
        <f t="shared" si="154"/>
        <v>9.970012041027417</v>
      </c>
      <c r="AU199" s="35">
        <f t="shared" si="155"/>
        <v>9.970012041027417</v>
      </c>
      <c r="AV199">
        <f ca="1" t="shared" si="156"/>
        <v>104</v>
      </c>
      <c r="AW199" s="35">
        <f t="shared" si="157"/>
        <v>9.94660322377804</v>
      </c>
      <c r="AX199">
        <f t="shared" si="158"/>
        <v>0.641</v>
      </c>
      <c r="AY199">
        <f>IF(BL199="Difficult",1+(MAX(AY$1:AY198)),"")</f>
      </c>
      <c r="AZ199">
        <f>IF(BL199="Simple",1+(MAX(AZ$1:AZ198)),"")</f>
        <v>100</v>
      </c>
      <c r="BA199" s="14">
        <f t="shared" si="159"/>
        <v>0</v>
      </c>
      <c r="BB199" s="14">
        <f t="shared" si="160"/>
        <v>100</v>
      </c>
      <c r="BC199" s="14">
        <v>2</v>
      </c>
      <c r="BD199">
        <f t="shared" si="161"/>
        <v>10.724219459908959</v>
      </c>
      <c r="BE199">
        <f t="shared" si="162"/>
      </c>
      <c r="BF199" s="35">
        <f t="shared" si="163"/>
        <v>10</v>
      </c>
      <c r="BG199" s="37">
        <f t="shared" si="164"/>
      </c>
      <c r="BH199">
        <f t="shared" si="165"/>
        <v>1</v>
      </c>
      <c r="BI199">
        <f t="shared" si="166"/>
        <v>8.5</v>
      </c>
      <c r="BJ199" s="37">
        <f t="shared" si="167"/>
        <v>9.208211561413481</v>
      </c>
      <c r="BK199" s="37">
        <f t="shared" si="168"/>
        <v>2.346567974824375</v>
      </c>
      <c r="BL199" t="str">
        <f t="shared" si="169"/>
        <v>Simple</v>
      </c>
      <c r="BM199" t="str">
        <f t="shared" si="170"/>
        <v>Indet</v>
      </c>
      <c r="BN199">
        <f t="shared" si="173"/>
        <v>-0.5566506979063689</v>
      </c>
      <c r="BO199">
        <f t="shared" si="174"/>
        <v>0.13055986999694705</v>
      </c>
      <c r="BP199">
        <f t="shared" si="175"/>
        <v>-0.10650121593245368</v>
      </c>
      <c r="BQ199">
        <f t="shared" si="176"/>
        <v>0.5908727333836643</v>
      </c>
      <c r="BR199">
        <f t="shared" si="177"/>
        <v>0.014570172385447194</v>
      </c>
    </row>
    <row r="200" spans="2:70" ht="12.75">
      <c r="B200" s="23">
        <v>300</v>
      </c>
      <c r="C200" s="21">
        <v>41</v>
      </c>
      <c r="D200" s="10">
        <v>46</v>
      </c>
      <c r="E200" s="9">
        <v>0</v>
      </c>
      <c r="F200">
        <f t="shared" si="134"/>
        <v>0</v>
      </c>
      <c r="G200" s="9">
        <v>1</v>
      </c>
      <c r="H200">
        <v>3</v>
      </c>
      <c r="I200" s="9">
        <v>3</v>
      </c>
      <c r="J200" s="9">
        <v>7</v>
      </c>
      <c r="K200" s="9">
        <v>1.5</v>
      </c>
      <c r="L200" s="11">
        <f t="shared" si="135"/>
        <v>4.5</v>
      </c>
      <c r="M200" s="9">
        <v>25</v>
      </c>
      <c r="N200" s="9">
        <v>4</v>
      </c>
      <c r="O200" s="9">
        <v>3</v>
      </c>
      <c r="P200" s="9">
        <v>80</v>
      </c>
      <c r="Q200" s="9">
        <v>1</v>
      </c>
      <c r="R200" s="9">
        <v>5</v>
      </c>
      <c r="S200" s="22">
        <f t="shared" si="136"/>
        <v>4</v>
      </c>
      <c r="T200" s="9">
        <v>3</v>
      </c>
      <c r="U200" s="9">
        <v>50</v>
      </c>
      <c r="V200" s="9">
        <v>1</v>
      </c>
      <c r="W200" s="9">
        <v>6</v>
      </c>
      <c r="X200" s="22">
        <f t="shared" si="137"/>
        <v>5</v>
      </c>
      <c r="Y200" s="9">
        <v>2</v>
      </c>
      <c r="Z200">
        <f t="shared" si="171"/>
        <v>1</v>
      </c>
      <c r="AA200">
        <f t="shared" si="172"/>
        <v>-1</v>
      </c>
      <c r="AC200">
        <f t="shared" si="138"/>
        <v>3</v>
      </c>
      <c r="AD200">
        <f t="shared" si="139"/>
        <v>0</v>
      </c>
      <c r="AE200">
        <f t="shared" si="140"/>
        <v>1</v>
      </c>
      <c r="AF200">
        <f t="shared" si="141"/>
        <v>1</v>
      </c>
      <c r="AG200">
        <f t="shared" si="142"/>
        <v>-1</v>
      </c>
      <c r="AH200" s="9">
        <v>46</v>
      </c>
      <c r="AI200" t="str">
        <f t="shared" si="143"/>
        <v>Simple</v>
      </c>
      <c r="AJ200">
        <f t="shared" si="144"/>
        <v>5.281053999999999</v>
      </c>
      <c r="AK200" s="35">
        <f t="shared" si="145"/>
        <v>3.876376772029909</v>
      </c>
      <c r="AL200">
        <f t="shared" si="146"/>
        <v>0</v>
      </c>
      <c r="AM200">
        <f t="shared" si="147"/>
        <v>0.869</v>
      </c>
      <c r="AN200">
        <f t="shared" si="148"/>
        <v>-0.02199999999999991</v>
      </c>
      <c r="AO200">
        <f t="shared" si="149"/>
        <v>0.822</v>
      </c>
      <c r="AP200" s="12" t="str">
        <f t="shared" si="150"/>
        <v>Win</v>
      </c>
      <c r="AQ200" s="35">
        <f t="shared" si="151"/>
        <v>1.0936352689975073</v>
      </c>
      <c r="AR200" s="35">
        <f t="shared" si="152"/>
        <v>0.9663406489476589</v>
      </c>
      <c r="AS200">
        <f ca="1" t="shared" si="153"/>
        <v>91</v>
      </c>
      <c r="AT200" s="35">
        <f t="shared" si="154"/>
        <v>3.7490821519800606</v>
      </c>
      <c r="AU200" s="35">
        <f t="shared" si="155"/>
        <v>3.7490821519800606</v>
      </c>
      <c r="AV200">
        <f ca="1" t="shared" si="156"/>
        <v>90</v>
      </c>
      <c r="AW200" s="35">
        <f t="shared" si="157"/>
        <v>2.7827415030324016</v>
      </c>
      <c r="AX200">
        <f t="shared" si="158"/>
        <v>0.626</v>
      </c>
      <c r="AY200">
        <f>IF(BL200="Difficult",1+(MAX(AY$1:AY199)),"")</f>
        <v>99</v>
      </c>
      <c r="AZ200">
        <f>IF(BL200="Simple",1+(MAX(AZ$1:AZ199)),"")</f>
      </c>
      <c r="BA200" s="14">
        <f t="shared" si="159"/>
        <v>1</v>
      </c>
      <c r="BB200" s="14">
        <f t="shared" si="160"/>
        <v>99</v>
      </c>
      <c r="BC200" s="14">
        <v>2</v>
      </c>
      <c r="BD200">
        <f t="shared" si="161"/>
      </c>
      <c r="BE200">
        <f t="shared" si="162"/>
        <v>3.876376772029909</v>
      </c>
      <c r="BF200" s="35">
        <f t="shared" si="163"/>
      </c>
      <c r="BG200" s="37">
        <f t="shared" si="164"/>
        <v>3</v>
      </c>
      <c r="BH200">
        <f t="shared" si="165"/>
        <v>0</v>
      </c>
      <c r="BI200">
        <f t="shared" si="166"/>
        <v>3</v>
      </c>
      <c r="BJ200" s="37">
        <f t="shared" si="167"/>
        <v>9.208211561413481</v>
      </c>
      <c r="BK200" s="37">
        <f t="shared" si="168"/>
        <v>2.346567974824375</v>
      </c>
      <c r="BL200" t="str">
        <f t="shared" si="169"/>
        <v>Difficult</v>
      </c>
      <c r="BM200" t="str">
        <f t="shared" si="170"/>
        <v>Indet</v>
      </c>
      <c r="BN200">
        <f t="shared" si="173"/>
        <v>-0.1019470970514833</v>
      </c>
      <c r="BO200">
        <f t="shared" si="174"/>
        <v>-0.9355443316035106</v>
      </c>
      <c r="BP200">
        <f t="shared" si="175"/>
        <v>-0.10650121593245368</v>
      </c>
      <c r="BQ200">
        <f t="shared" si="176"/>
        <v>1.6379267451201076</v>
      </c>
      <c r="BR200">
        <f t="shared" si="177"/>
        <v>0.12348352513316502</v>
      </c>
    </row>
    <row r="201" spans="2:70" ht="12.75">
      <c r="B201" s="23">
        <v>301</v>
      </c>
      <c r="C201" s="21">
        <v>21</v>
      </c>
      <c r="D201" s="10">
        <v>21</v>
      </c>
      <c r="E201" s="9">
        <v>2</v>
      </c>
      <c r="F201">
        <f t="shared" si="134"/>
        <v>1</v>
      </c>
      <c r="G201" s="9">
        <v>0</v>
      </c>
      <c r="H201">
        <v>2</v>
      </c>
      <c r="I201" s="9">
        <v>9</v>
      </c>
      <c r="J201" s="9">
        <v>6</v>
      </c>
      <c r="K201" s="9">
        <v>2</v>
      </c>
      <c r="L201" s="11">
        <f t="shared" si="135"/>
        <v>5</v>
      </c>
      <c r="M201" s="9">
        <v>75</v>
      </c>
      <c r="N201" s="9">
        <v>6</v>
      </c>
      <c r="O201" s="9">
        <v>8</v>
      </c>
      <c r="P201" s="9">
        <v>75</v>
      </c>
      <c r="Q201" s="9">
        <v>7</v>
      </c>
      <c r="R201" s="9">
        <v>9</v>
      </c>
      <c r="S201" s="22">
        <f t="shared" si="136"/>
        <v>2</v>
      </c>
      <c r="T201" s="9">
        <v>6</v>
      </c>
      <c r="U201" s="9">
        <v>50</v>
      </c>
      <c r="V201" s="9">
        <v>4</v>
      </c>
      <c r="W201" s="9">
        <v>9</v>
      </c>
      <c r="X201" s="22">
        <f t="shared" si="137"/>
        <v>5</v>
      </c>
      <c r="Y201" s="9">
        <v>6</v>
      </c>
      <c r="Z201">
        <f t="shared" si="171"/>
        <v>3</v>
      </c>
      <c r="AA201">
        <f t="shared" si="172"/>
        <v>-3</v>
      </c>
      <c r="AC201">
        <f t="shared" si="138"/>
        <v>7</v>
      </c>
      <c r="AD201">
        <f t="shared" si="139"/>
        <v>2</v>
      </c>
      <c r="AE201">
        <f t="shared" si="140"/>
        <v>2</v>
      </c>
      <c r="AF201">
        <f t="shared" si="141"/>
        <v>0</v>
      </c>
      <c r="AG201">
        <f t="shared" si="142"/>
        <v>0</v>
      </c>
      <c r="AI201" t="str">
        <f t="shared" si="143"/>
        <v>Simple</v>
      </c>
      <c r="AJ201">
        <f t="shared" si="144"/>
        <v>6.281053999999999</v>
      </c>
      <c r="AK201" s="35">
        <f t="shared" si="145"/>
        <v>9.852967954780532</v>
      </c>
      <c r="AL201">
        <f t="shared" si="146"/>
        <v>-1</v>
      </c>
      <c r="AM201">
        <f t="shared" si="147"/>
        <v>0.547</v>
      </c>
      <c r="AN201">
        <f t="shared" si="148"/>
        <v>0.20299999999999996</v>
      </c>
      <c r="AO201">
        <f t="shared" si="149"/>
        <v>0.547</v>
      </c>
      <c r="AP201" s="12" t="str">
        <f t="shared" si="150"/>
        <v>Win</v>
      </c>
      <c r="AQ201" s="35">
        <f t="shared" si="151"/>
        <v>0.11704408624688334</v>
      </c>
      <c r="AR201" s="35">
        <f t="shared" si="152"/>
        <v>0.11704408624688334</v>
      </c>
      <c r="AS201">
        <f ca="1" t="shared" si="153"/>
        <v>101</v>
      </c>
      <c r="AT201" s="35">
        <f t="shared" si="154"/>
        <v>9.852967954780532</v>
      </c>
      <c r="AU201" s="35">
        <f t="shared" si="155"/>
        <v>9.852967954780532</v>
      </c>
      <c r="AV201">
        <f ca="1" t="shared" si="156"/>
        <v>96</v>
      </c>
      <c r="AW201" s="35">
        <f t="shared" si="157"/>
        <v>9.735923868533648</v>
      </c>
      <c r="AX201">
        <f t="shared" si="158"/>
        <v>0.471</v>
      </c>
      <c r="AY201">
        <f>IF(BL201="Difficult",1+(MAX(AY$1:AY200)),"")</f>
      </c>
      <c r="AZ201">
        <f>IF(BL201="Simple",1+(MAX(AZ$1:AZ200)),"")</f>
        <v>101</v>
      </c>
      <c r="BA201" s="14">
        <f t="shared" si="159"/>
        <v>0</v>
      </c>
      <c r="BB201" s="14">
        <f t="shared" si="160"/>
        <v>101</v>
      </c>
      <c r="BC201" s="14">
        <v>2</v>
      </c>
      <c r="BD201">
        <f t="shared" si="161"/>
        <v>9.852967954780532</v>
      </c>
      <c r="BE201">
        <f t="shared" si="162"/>
      </c>
      <c r="BF201" s="35">
        <f t="shared" si="163"/>
        <v>9</v>
      </c>
      <c r="BG201" s="37">
        <f t="shared" si="164"/>
      </c>
      <c r="BH201">
        <f t="shared" si="165"/>
        <v>2</v>
      </c>
      <c r="BI201">
        <f t="shared" si="166"/>
        <v>7</v>
      </c>
      <c r="BJ201" s="37">
        <f t="shared" si="167"/>
        <v>9.208211561413481</v>
      </c>
      <c r="BK201" s="37">
        <f t="shared" si="168"/>
        <v>2.346567974824375</v>
      </c>
      <c r="BL201" t="str">
        <f t="shared" si="169"/>
        <v>Simple</v>
      </c>
      <c r="BM201" t="str">
        <f t="shared" si="170"/>
        <v>Self</v>
      </c>
      <c r="BN201">
        <f t="shared" si="173"/>
        <v>0.35275650380340234</v>
      </c>
      <c r="BO201">
        <f t="shared" si="174"/>
        <v>1.1966640715974046</v>
      </c>
      <c r="BP201">
        <f t="shared" si="175"/>
        <v>1.7838953668686017</v>
      </c>
      <c r="BQ201">
        <f t="shared" si="176"/>
        <v>1.3761632421859968</v>
      </c>
      <c r="BR201">
        <f t="shared" si="177"/>
        <v>1.1773697961138514</v>
      </c>
    </row>
    <row r="202" spans="2:70" ht="12.75">
      <c r="B202" s="23">
        <v>302</v>
      </c>
      <c r="C202" s="21">
        <v>6</v>
      </c>
      <c r="D202" s="10">
        <v>37</v>
      </c>
      <c r="E202" s="9">
        <v>0</v>
      </c>
      <c r="F202">
        <f t="shared" si="134"/>
        <v>0</v>
      </c>
      <c r="G202" s="9">
        <v>1</v>
      </c>
      <c r="H202">
        <v>3</v>
      </c>
      <c r="I202" s="9">
        <v>0</v>
      </c>
      <c r="J202" s="9">
        <v>0.888421</v>
      </c>
      <c r="K202" s="9">
        <v>1</v>
      </c>
      <c r="L202" s="11">
        <f t="shared" si="135"/>
        <v>4</v>
      </c>
      <c r="M202" s="9">
        <v>50</v>
      </c>
      <c r="N202" s="9">
        <v>4</v>
      </c>
      <c r="O202" s="9">
        <v>1</v>
      </c>
      <c r="P202" s="9">
        <v>32</v>
      </c>
      <c r="Q202" s="9">
        <v>0</v>
      </c>
      <c r="R202" s="9">
        <v>4</v>
      </c>
      <c r="S202" s="22">
        <f>R202-Q202</f>
        <v>4</v>
      </c>
      <c r="T202" s="9">
        <v>1</v>
      </c>
      <c r="U202" s="9">
        <v>32</v>
      </c>
      <c r="V202" s="9">
        <v>0</v>
      </c>
      <c r="W202" s="9">
        <v>4</v>
      </c>
      <c r="X202" s="22">
        <f>W202-V202</f>
        <v>4</v>
      </c>
      <c r="Y202" s="9">
        <v>2</v>
      </c>
      <c r="Z202">
        <f t="shared" si="171"/>
        <v>0</v>
      </c>
      <c r="AA202">
        <f t="shared" si="172"/>
        <v>0</v>
      </c>
      <c r="AC202">
        <f t="shared" si="138"/>
        <v>1</v>
      </c>
      <c r="AD202">
        <f t="shared" si="139"/>
        <v>0</v>
      </c>
      <c r="AE202">
        <f t="shared" si="140"/>
        <v>-1</v>
      </c>
      <c r="AF202">
        <f t="shared" si="141"/>
        <v>-1</v>
      </c>
      <c r="AG202">
        <f t="shared" si="142"/>
        <v>1</v>
      </c>
      <c r="AH202" s="9">
        <v>37</v>
      </c>
      <c r="AI202" t="str">
        <f t="shared" si="143"/>
        <v>Simple</v>
      </c>
      <c r="AJ202">
        <f t="shared" si="144"/>
        <v>11.392633</v>
      </c>
      <c r="AK202" s="35">
        <f t="shared" si="145"/>
        <v>0.7333119361137796</v>
      </c>
      <c r="AL202">
        <f t="shared" si="146"/>
        <v>0</v>
      </c>
      <c r="AM202">
        <f t="shared" si="147"/>
        <v>0.084</v>
      </c>
      <c r="AN202">
        <f t="shared" si="148"/>
        <v>-0.137</v>
      </c>
      <c r="AO202">
        <f t="shared" si="149"/>
        <v>0.457</v>
      </c>
      <c r="AP202" s="12" t="str">
        <f t="shared" si="150"/>
        <v>Win</v>
      </c>
      <c r="AQ202" s="35">
        <f t="shared" si="151"/>
        <v>-1.21329128766426</v>
      </c>
      <c r="AR202" s="35">
        <f t="shared" si="152"/>
        <v>0.03656710069578972</v>
      </c>
      <c r="AS202">
        <f ca="1" t="shared" si="153"/>
        <v>86</v>
      </c>
      <c r="AT202" s="35">
        <f t="shared" si="154"/>
        <v>1.9831703244738295</v>
      </c>
      <c r="AU202" s="35">
        <f t="shared" si="155"/>
        <v>1.9831703244738295</v>
      </c>
      <c r="AV202">
        <f ca="1" t="shared" si="156"/>
        <v>59</v>
      </c>
      <c r="AW202" s="35">
        <f t="shared" si="157"/>
        <v>1.9466032237780397</v>
      </c>
      <c r="AX202">
        <f t="shared" si="158"/>
        <v>0.42</v>
      </c>
      <c r="AY202">
        <f>IF(BL202="Difficult",1+(MAX(AY$1:AY201)),"")</f>
        <v>100</v>
      </c>
      <c r="AZ202">
        <f>IF(BL202="Simple",1+(MAX(AZ$1:AZ201)),"")</f>
      </c>
      <c r="BA202" s="14">
        <f t="shared" si="159"/>
        <v>1</v>
      </c>
      <c r="BB202" s="14">
        <f t="shared" si="160"/>
        <v>100</v>
      </c>
      <c r="BC202" s="14">
        <v>2</v>
      </c>
      <c r="BD202">
        <f t="shared" si="161"/>
      </c>
      <c r="BE202">
        <f t="shared" si="162"/>
        <v>0.7333119361137796</v>
      </c>
      <c r="BF202" s="35">
        <f t="shared" si="163"/>
      </c>
      <c r="BG202" s="37">
        <f t="shared" si="164"/>
        <v>0</v>
      </c>
      <c r="BH202">
        <f t="shared" si="165"/>
        <v>0</v>
      </c>
      <c r="BI202">
        <f t="shared" si="166"/>
        <v>1</v>
      </c>
      <c r="BJ202" s="37">
        <f t="shared" si="167"/>
        <v>9.208211561413481</v>
      </c>
      <c r="BK202" s="37">
        <f t="shared" si="168"/>
        <v>2.346567974824375</v>
      </c>
      <c r="BL202" t="str">
        <f t="shared" si="169"/>
        <v>Difficult</v>
      </c>
      <c r="BM202" t="str">
        <f t="shared" si="170"/>
        <v>Indet</v>
      </c>
      <c r="BN202">
        <f t="shared" si="173"/>
        <v>-0.5566506979063689</v>
      </c>
      <c r="BO202">
        <f t="shared" si="174"/>
        <v>0.13055986999694705</v>
      </c>
      <c r="BP202">
        <f t="shared" si="175"/>
        <v>-0.10650121593245368</v>
      </c>
      <c r="BQ202">
        <f t="shared" si="176"/>
        <v>-0.8750028830473562</v>
      </c>
      <c r="BR202">
        <f t="shared" si="177"/>
        <v>-0.3518987317223079</v>
      </c>
    </row>
    <row r="203" spans="2:70" ht="12.75">
      <c r="B203" s="23">
        <v>303</v>
      </c>
      <c r="C203" s="21">
        <v>17</v>
      </c>
      <c r="D203" s="10">
        <v>17</v>
      </c>
      <c r="E203" s="9">
        <v>1</v>
      </c>
      <c r="F203">
        <f t="shared" si="134"/>
        <v>0</v>
      </c>
      <c r="G203" s="9">
        <v>1</v>
      </c>
      <c r="H203">
        <v>3</v>
      </c>
      <c r="I203" s="9">
        <v>2</v>
      </c>
      <c r="J203" s="9">
        <v>30</v>
      </c>
      <c r="K203" s="9">
        <v>2</v>
      </c>
      <c r="L203" s="11">
        <f t="shared" si="135"/>
        <v>5</v>
      </c>
      <c r="M203" s="9">
        <v>45</v>
      </c>
      <c r="N203" s="9">
        <v>4</v>
      </c>
      <c r="O203" s="9">
        <v>4</v>
      </c>
      <c r="P203" s="9">
        <v>50</v>
      </c>
      <c r="Q203" s="9">
        <v>0</v>
      </c>
      <c r="R203" s="17">
        <v>5</v>
      </c>
      <c r="S203" s="22">
        <f>R203-Q203</f>
        <v>5</v>
      </c>
      <c r="T203" s="9">
        <v>4</v>
      </c>
      <c r="U203" s="9">
        <v>50</v>
      </c>
      <c r="V203" s="9">
        <v>0</v>
      </c>
      <c r="W203" s="9">
        <v>5</v>
      </c>
      <c r="X203" s="22">
        <f>W203-V203</f>
        <v>5</v>
      </c>
      <c r="Y203" s="9">
        <v>4</v>
      </c>
      <c r="Z203">
        <f t="shared" si="171"/>
        <v>0</v>
      </c>
      <c r="AA203">
        <f t="shared" si="172"/>
        <v>0</v>
      </c>
      <c r="AC203">
        <f t="shared" si="138"/>
        <v>4</v>
      </c>
      <c r="AD203">
        <f t="shared" si="139"/>
        <v>0</v>
      </c>
      <c r="AE203">
        <f t="shared" si="140"/>
        <v>0</v>
      </c>
      <c r="AF203">
        <f t="shared" si="141"/>
        <v>0</v>
      </c>
      <c r="AG203">
        <f t="shared" si="142"/>
        <v>0</v>
      </c>
      <c r="AI203" t="str">
        <f t="shared" si="143"/>
        <v>Simple</v>
      </c>
      <c r="AJ203">
        <f t="shared" si="144"/>
        <v>17.718946000000003</v>
      </c>
      <c r="AK203" s="35">
        <f t="shared" si="145"/>
        <v>2.585220431234422</v>
      </c>
      <c r="AL203">
        <f t="shared" si="146"/>
        <v>2</v>
      </c>
      <c r="AM203">
        <f t="shared" si="147"/>
        <v>0.551</v>
      </c>
      <c r="AN203">
        <f t="shared" si="148"/>
        <v>-0.04200000000000004</v>
      </c>
      <c r="AO203">
        <f t="shared" si="149"/>
        <v>0.542</v>
      </c>
      <c r="AP203" s="12" t="str">
        <f t="shared" si="150"/>
        <v>Win</v>
      </c>
      <c r="AQ203" s="35">
        <f t="shared" si="151"/>
        <v>0.585220431234422</v>
      </c>
      <c r="AR203" s="35">
        <f t="shared" si="152"/>
        <v>0.023408817249376934</v>
      </c>
      <c r="AS203">
        <f ca="1" t="shared" si="153"/>
        <v>65</v>
      </c>
      <c r="AT203" s="35">
        <f t="shared" si="154"/>
        <v>2.023408817249377</v>
      </c>
      <c r="AU203" s="35">
        <f t="shared" si="155"/>
        <v>2.023408817249377</v>
      </c>
      <c r="AV203">
        <f ca="1" t="shared" si="156"/>
        <v>40</v>
      </c>
      <c r="AW203" s="35">
        <f t="shared" si="157"/>
        <v>2</v>
      </c>
      <c r="AX203">
        <f t="shared" si="158"/>
        <v>0.514</v>
      </c>
      <c r="AY203">
        <f>IF(BL203="Difficult",1+(MAX(AY$1:AY202)),"")</f>
        <v>101</v>
      </c>
      <c r="AZ203">
        <f>IF(BL203="Simple",1+(MAX(AZ$1:AZ202)),"")</f>
      </c>
      <c r="BA203" s="14">
        <f t="shared" si="159"/>
        <v>1</v>
      </c>
      <c r="BB203" s="14">
        <f t="shared" si="160"/>
        <v>101</v>
      </c>
      <c r="BC203" s="14">
        <v>2</v>
      </c>
      <c r="BD203">
        <f t="shared" si="161"/>
      </c>
      <c r="BE203">
        <f t="shared" si="162"/>
        <v>2.585220431234422</v>
      </c>
      <c r="BF203" s="35">
        <f t="shared" si="163"/>
      </c>
      <c r="BG203" s="37">
        <f t="shared" si="164"/>
        <v>2</v>
      </c>
      <c r="BH203">
        <f t="shared" si="165"/>
        <v>0</v>
      </c>
      <c r="BI203">
        <f t="shared" si="166"/>
        <v>4</v>
      </c>
      <c r="BJ203" s="37">
        <f t="shared" si="167"/>
        <v>9.208211561413481</v>
      </c>
      <c r="BK203" s="37">
        <f t="shared" si="168"/>
        <v>2.346567974824375</v>
      </c>
      <c r="BL203" t="str">
        <f t="shared" si="169"/>
        <v>Difficult</v>
      </c>
      <c r="BM203" t="str">
        <f t="shared" si="170"/>
        <v>Det</v>
      </c>
      <c r="BN203">
        <f t="shared" si="173"/>
        <v>0.35275650380340234</v>
      </c>
      <c r="BO203">
        <f t="shared" si="174"/>
        <v>-0.08266097032314447</v>
      </c>
      <c r="BP203">
        <f t="shared" si="175"/>
        <v>-0.10650121593245368</v>
      </c>
      <c r="BQ203">
        <f t="shared" si="176"/>
        <v>0.06734572751544271</v>
      </c>
      <c r="BR203">
        <f t="shared" si="177"/>
        <v>0.05773501126581173</v>
      </c>
    </row>
    <row r="204" spans="2:70" ht="12.75">
      <c r="B204" s="23">
        <v>304</v>
      </c>
      <c r="C204" s="21">
        <v>43</v>
      </c>
      <c r="D204" s="10">
        <v>30</v>
      </c>
      <c r="E204" s="9">
        <v>0</v>
      </c>
      <c r="F204">
        <f t="shared" si="134"/>
        <v>0</v>
      </c>
      <c r="G204" s="9">
        <v>1</v>
      </c>
      <c r="H204">
        <v>3</v>
      </c>
      <c r="I204" s="9">
        <v>1</v>
      </c>
      <c r="J204" s="9">
        <v>0.72</v>
      </c>
      <c r="K204" s="9">
        <v>1</v>
      </c>
      <c r="L204" s="11">
        <f t="shared" si="135"/>
        <v>2</v>
      </c>
      <c r="M204" s="9">
        <v>25</v>
      </c>
      <c r="N204" s="9">
        <v>4</v>
      </c>
      <c r="O204" s="9">
        <v>2</v>
      </c>
      <c r="P204" s="9">
        <v>50</v>
      </c>
      <c r="Q204" s="9">
        <v>0</v>
      </c>
      <c r="R204" s="9">
        <v>5</v>
      </c>
      <c r="S204" s="22">
        <f>R204-Q204</f>
        <v>5</v>
      </c>
      <c r="T204" s="9">
        <v>2</v>
      </c>
      <c r="U204" s="9">
        <v>50</v>
      </c>
      <c r="V204" s="9">
        <v>0</v>
      </c>
      <c r="W204" s="9">
        <v>5</v>
      </c>
      <c r="X204" s="22">
        <f>W204-V204</f>
        <v>5</v>
      </c>
      <c r="Y204" s="9">
        <v>2</v>
      </c>
      <c r="Z204">
        <f t="shared" si="171"/>
        <v>0</v>
      </c>
      <c r="AA204">
        <f t="shared" si="172"/>
        <v>0</v>
      </c>
      <c r="AC204">
        <f t="shared" si="138"/>
        <v>2</v>
      </c>
      <c r="AD204">
        <f t="shared" si="139"/>
        <v>0</v>
      </c>
      <c r="AE204">
        <f t="shared" si="140"/>
        <v>0</v>
      </c>
      <c r="AF204">
        <f t="shared" si="141"/>
        <v>0</v>
      </c>
      <c r="AG204">
        <f t="shared" si="142"/>
        <v>0</v>
      </c>
      <c r="AH204" s="9">
        <v>30</v>
      </c>
      <c r="AI204" t="str">
        <f t="shared" si="143"/>
        <v>Simple</v>
      </c>
      <c r="AJ204">
        <f t="shared" si="144"/>
        <v>11.561053999999999</v>
      </c>
      <c r="AK204" s="35">
        <f t="shared" si="145"/>
        <v>1.7293693997038222</v>
      </c>
      <c r="AL204">
        <f t="shared" si="146"/>
        <v>1</v>
      </c>
      <c r="AM204">
        <f t="shared" si="147"/>
        <v>0.308</v>
      </c>
      <c r="AN204">
        <f t="shared" si="148"/>
        <v>0.323</v>
      </c>
      <c r="AO204">
        <f t="shared" si="149"/>
        <v>0.177</v>
      </c>
      <c r="AP204" s="12" t="str">
        <f t="shared" si="150"/>
        <v>Lose</v>
      </c>
      <c r="AQ204" s="35">
        <f t="shared" si="151"/>
        <v>-2.2640514585729714</v>
      </c>
      <c r="AR204" s="35">
        <f t="shared" si="152"/>
        <v>-2.9934208582767936</v>
      </c>
      <c r="AS204">
        <f ca="1" t="shared" si="153"/>
        <v>53</v>
      </c>
      <c r="AT204" s="35">
        <f t="shared" si="154"/>
        <v>1</v>
      </c>
      <c r="AU204" s="35">
        <f t="shared" si="155"/>
        <v>1</v>
      </c>
      <c r="AV204">
        <f ca="1" t="shared" si="156"/>
        <v>52</v>
      </c>
      <c r="AW204" s="35">
        <f t="shared" si="157"/>
        <v>3.9934208582767936</v>
      </c>
      <c r="AX204">
        <f t="shared" si="158"/>
        <v>0.925</v>
      </c>
      <c r="AY204">
        <f>IF(BL204="Difficult",1+(MAX(AY$1:AY203)),"")</f>
        <v>102</v>
      </c>
      <c r="AZ204">
        <f>IF(BL204="Simple",1+(MAX(AZ$1:AZ203)),"")</f>
      </c>
      <c r="BA204" s="14">
        <f t="shared" si="159"/>
        <v>1</v>
      </c>
      <c r="BB204" s="14">
        <f t="shared" si="160"/>
        <v>102</v>
      </c>
      <c r="BC204" s="14">
        <v>2</v>
      </c>
      <c r="BD204">
        <f t="shared" si="161"/>
      </c>
      <c r="BE204">
        <f t="shared" si="162"/>
        <v>1.7293693997038222</v>
      </c>
      <c r="BF204" s="35">
        <f t="shared" si="163"/>
      </c>
      <c r="BG204" s="37">
        <f t="shared" si="164"/>
        <v>1</v>
      </c>
      <c r="BH204">
        <f t="shared" si="165"/>
        <v>0</v>
      </c>
      <c r="BI204">
        <f t="shared" si="166"/>
        <v>2</v>
      </c>
      <c r="BJ204" s="37">
        <f t="shared" si="167"/>
        <v>9.208211561413481</v>
      </c>
      <c r="BK204" s="37">
        <f t="shared" si="168"/>
        <v>2.346567974824375</v>
      </c>
      <c r="BL204" t="str">
        <f t="shared" si="169"/>
        <v>Difficult</v>
      </c>
      <c r="BM204" t="str">
        <f t="shared" si="170"/>
        <v>Indet</v>
      </c>
      <c r="BN204">
        <f t="shared" si="173"/>
        <v>-0.5566506979063689</v>
      </c>
      <c r="BO204">
        <f t="shared" si="174"/>
        <v>-0.9355443316035106</v>
      </c>
      <c r="BP204">
        <f t="shared" si="175"/>
        <v>-0.10650121593245368</v>
      </c>
      <c r="BQ204">
        <f t="shared" si="176"/>
        <v>0.06734572751544271</v>
      </c>
      <c r="BR204">
        <f t="shared" si="177"/>
        <v>-0.3828376294817226</v>
      </c>
    </row>
    <row r="205" spans="2:70" ht="12.75">
      <c r="B205" s="23">
        <v>305</v>
      </c>
      <c r="C205" s="21">
        <v>2</v>
      </c>
      <c r="D205" s="10">
        <v>21</v>
      </c>
      <c r="E205" s="9">
        <v>0</v>
      </c>
      <c r="F205">
        <f t="shared" si="134"/>
        <v>0</v>
      </c>
      <c r="G205" s="9">
        <v>1</v>
      </c>
      <c r="H205">
        <v>3</v>
      </c>
      <c r="I205" s="9">
        <v>1</v>
      </c>
      <c r="J205" s="32"/>
      <c r="K205" s="9">
        <v>3</v>
      </c>
      <c r="L205" s="11">
        <f t="shared" si="135"/>
        <v>0</v>
      </c>
      <c r="M205" s="9">
        <v>50</v>
      </c>
      <c r="N205" s="9">
        <v>4</v>
      </c>
      <c r="O205" s="9">
        <v>3</v>
      </c>
      <c r="P205" s="9">
        <v>50</v>
      </c>
      <c r="Q205" s="9">
        <v>0</v>
      </c>
      <c r="R205" s="9">
        <v>5</v>
      </c>
      <c r="S205" s="22">
        <f>R205-Q205</f>
        <v>5</v>
      </c>
      <c r="T205" s="9">
        <v>3</v>
      </c>
      <c r="U205" s="9">
        <v>50</v>
      </c>
      <c r="V205" s="9">
        <v>0</v>
      </c>
      <c r="W205" s="9">
        <v>4</v>
      </c>
      <c r="X205" s="22">
        <f>W205-V205</f>
        <v>4</v>
      </c>
      <c r="Y205" s="9">
        <v>3</v>
      </c>
      <c r="Z205">
        <f t="shared" si="171"/>
        <v>-1</v>
      </c>
      <c r="AA205">
        <f t="shared" si="172"/>
        <v>1</v>
      </c>
      <c r="AC205">
        <f t="shared" si="138"/>
        <v>3</v>
      </c>
      <c r="AD205">
        <f t="shared" si="139"/>
        <v>0</v>
      </c>
      <c r="AE205">
        <f t="shared" si="140"/>
        <v>0</v>
      </c>
      <c r="AF205">
        <f t="shared" si="141"/>
        <v>0</v>
      </c>
      <c r="AG205">
        <f t="shared" si="142"/>
        <v>0</v>
      </c>
      <c r="AH205" s="9">
        <v>21</v>
      </c>
      <c r="AI205" t="str">
        <f t="shared" si="143"/>
        <v>Simple</v>
      </c>
      <c r="AJ205">
        <f t="shared" si="144"/>
        <v>12.281054</v>
      </c>
      <c r="AK205" s="35">
        <f t="shared" si="145"/>
        <v>1</v>
      </c>
      <c r="AL205">
        <f t="shared" si="146"/>
        <v>3</v>
      </c>
      <c r="AM205">
        <f t="shared" si="147"/>
        <v>0.177</v>
      </c>
      <c r="AN205">
        <f t="shared" si="148"/>
        <v>0.463</v>
      </c>
      <c r="AO205">
        <f t="shared" si="149"/>
        <v>0.037</v>
      </c>
      <c r="AP205" s="12" t="str">
        <f t="shared" si="150"/>
        <v>Lose</v>
      </c>
      <c r="AQ205" s="35">
        <f t="shared" si="151"/>
        <v>-2.9114899979039746</v>
      </c>
      <c r="AR205" s="35">
        <f t="shared" si="152"/>
        <v>-3.1919523014448905</v>
      </c>
      <c r="AS205">
        <f ca="1" t="shared" si="153"/>
        <v>84</v>
      </c>
      <c r="AT205" s="35">
        <f t="shared" si="154"/>
        <v>0.719537696459084</v>
      </c>
      <c r="AU205" s="35">
        <f t="shared" si="155"/>
        <v>0.719537696459084</v>
      </c>
      <c r="AV205">
        <f ca="1" t="shared" si="156"/>
        <v>17</v>
      </c>
      <c r="AW205" s="35">
        <f t="shared" si="157"/>
        <v>3.9114899979039746</v>
      </c>
      <c r="AX205">
        <f t="shared" si="158"/>
        <v>0.897</v>
      </c>
      <c r="AY205">
        <f>IF(BL205="Difficult",1+(MAX(AY$1:AY204)),"")</f>
        <v>103</v>
      </c>
      <c r="AZ205">
        <f>IF(BL205="Simple",1+(MAX(AZ$1:AZ204)),"")</f>
      </c>
      <c r="BA205" s="14">
        <f t="shared" si="159"/>
        <v>1</v>
      </c>
      <c r="BB205" s="14">
        <f t="shared" si="160"/>
        <v>103</v>
      </c>
      <c r="BC205" s="14">
        <v>2</v>
      </c>
      <c r="BD205">
        <f t="shared" si="161"/>
      </c>
      <c r="BE205">
        <f t="shared" si="162"/>
        <v>1</v>
      </c>
      <c r="BF205" s="35">
        <f t="shared" si="163"/>
      </c>
      <c r="BG205" s="37">
        <f t="shared" si="164"/>
        <v>1</v>
      </c>
      <c r="BH205">
        <f t="shared" si="165"/>
        <v>0</v>
      </c>
      <c r="BI205">
        <f t="shared" si="166"/>
        <v>3</v>
      </c>
      <c r="BJ205" s="37">
        <f t="shared" si="167"/>
        <v>9.208211561413481</v>
      </c>
      <c r="BK205" s="37">
        <f t="shared" si="168"/>
        <v>2.346567974824375</v>
      </c>
      <c r="BL205" t="str">
        <f t="shared" si="169"/>
        <v>Difficult</v>
      </c>
      <c r="BM205" t="str">
        <f t="shared" si="170"/>
        <v>Indet</v>
      </c>
      <c r="BN205">
        <f t="shared" si="173"/>
        <v>1.2621637055131736</v>
      </c>
      <c r="BO205">
        <f t="shared" si="174"/>
        <v>0.13055986999694705</v>
      </c>
      <c r="BP205">
        <f t="shared" si="175"/>
        <v>-0.10650121593245368</v>
      </c>
      <c r="BQ205">
        <f t="shared" si="176"/>
        <v>0.06734572751544271</v>
      </c>
      <c r="BR205">
        <f t="shared" si="177"/>
        <v>0.33839202177327743</v>
      </c>
    </row>
    <row r="206" spans="2:70" ht="12.75">
      <c r="B206" s="23">
        <v>306</v>
      </c>
      <c r="C206" s="21">
        <v>28</v>
      </c>
      <c r="D206" s="10">
        <v>28</v>
      </c>
      <c r="E206" s="9">
        <v>1</v>
      </c>
      <c r="F206">
        <f t="shared" si="134"/>
        <v>0</v>
      </c>
      <c r="G206" s="9">
        <v>0</v>
      </c>
      <c r="H206">
        <v>1</v>
      </c>
      <c r="I206" s="9">
        <v>9</v>
      </c>
      <c r="J206" s="26">
        <v>11</v>
      </c>
      <c r="K206" s="9">
        <v>3</v>
      </c>
      <c r="L206" s="11">
        <f t="shared" si="135"/>
        <v>6</v>
      </c>
      <c r="M206" s="9">
        <v>85</v>
      </c>
      <c r="N206" s="9">
        <v>6</v>
      </c>
      <c r="O206" s="9">
        <v>8</v>
      </c>
      <c r="P206" s="9">
        <v>50</v>
      </c>
      <c r="Q206" s="9">
        <v>5</v>
      </c>
      <c r="R206" s="9">
        <v>9</v>
      </c>
      <c r="S206" s="22">
        <f t="shared" si="136"/>
        <v>4</v>
      </c>
      <c r="T206" s="9">
        <v>8</v>
      </c>
      <c r="U206" s="9">
        <v>50</v>
      </c>
      <c r="V206" s="9">
        <v>5</v>
      </c>
      <c r="W206" s="9">
        <v>9</v>
      </c>
      <c r="X206" s="22">
        <f t="shared" si="137"/>
        <v>4</v>
      </c>
      <c r="Y206" s="9">
        <v>8</v>
      </c>
      <c r="Z206">
        <f t="shared" si="171"/>
        <v>0</v>
      </c>
      <c r="AA206">
        <f t="shared" si="172"/>
        <v>0</v>
      </c>
      <c r="AC206">
        <f t="shared" si="138"/>
        <v>8</v>
      </c>
      <c r="AD206">
        <f t="shared" si="139"/>
        <v>0</v>
      </c>
      <c r="AE206">
        <f t="shared" si="140"/>
        <v>0</v>
      </c>
      <c r="AF206">
        <f t="shared" si="141"/>
        <v>0</v>
      </c>
      <c r="AG206">
        <f t="shared" si="142"/>
        <v>0</v>
      </c>
      <c r="AI206" t="str">
        <f t="shared" si="143"/>
        <v>Simple</v>
      </c>
      <c r="AJ206">
        <f t="shared" si="144"/>
        <v>1.2810539999999992</v>
      </c>
      <c r="AK206" s="35">
        <f t="shared" si="145"/>
        <v>9.970012041027417</v>
      </c>
      <c r="AL206">
        <f t="shared" si="146"/>
        <v>-2</v>
      </c>
      <c r="AM206">
        <f t="shared" si="147"/>
        <v>0.669</v>
      </c>
      <c r="AN206">
        <f t="shared" si="148"/>
        <v>-0.405</v>
      </c>
      <c r="AO206">
        <f t="shared" si="149"/>
        <v>0.905</v>
      </c>
      <c r="AP206" s="12" t="str">
        <f t="shared" si="150"/>
        <v>Win</v>
      </c>
      <c r="AQ206" s="35">
        <f t="shared" si="151"/>
        <v>1.2340881724937685</v>
      </c>
      <c r="AR206" s="35">
        <f t="shared" si="152"/>
        <v>2.17702000419205</v>
      </c>
      <c r="AS206">
        <f ca="1" t="shared" si="153"/>
        <v>28</v>
      </c>
      <c r="AT206" s="35">
        <f t="shared" si="154"/>
        <v>10.912943872725698</v>
      </c>
      <c r="AU206" s="35">
        <f t="shared" si="155"/>
        <v>10.912943872725698</v>
      </c>
      <c r="AV206">
        <f ca="1" t="shared" si="156"/>
        <v>78</v>
      </c>
      <c r="AW206" s="35">
        <f t="shared" si="157"/>
        <v>8.735923868533648</v>
      </c>
      <c r="AX206">
        <f t="shared" si="158"/>
        <v>0.292</v>
      </c>
      <c r="AY206">
        <f>IF(BL206="Difficult",1+(MAX(AY$1:AY205)),"")</f>
      </c>
      <c r="AZ206">
        <f>IF(BL206="Simple",1+(MAX(AZ$1:AZ205)),"")</f>
        <v>102</v>
      </c>
      <c r="BA206" s="14">
        <f t="shared" si="159"/>
        <v>0</v>
      </c>
      <c r="BB206" s="14">
        <f t="shared" si="160"/>
        <v>102</v>
      </c>
      <c r="BC206" s="14">
        <v>2</v>
      </c>
      <c r="BD206">
        <f t="shared" si="161"/>
        <v>9.970012041027417</v>
      </c>
      <c r="BE206">
        <f t="shared" si="162"/>
      </c>
      <c r="BF206" s="35">
        <f t="shared" si="163"/>
        <v>9</v>
      </c>
      <c r="BG206" s="37">
        <f t="shared" si="164"/>
      </c>
      <c r="BH206">
        <f t="shared" si="165"/>
        <v>0</v>
      </c>
      <c r="BI206">
        <f t="shared" si="166"/>
        <v>8</v>
      </c>
      <c r="BJ206" s="37">
        <f t="shared" si="167"/>
        <v>9.208211561413481</v>
      </c>
      <c r="BK206" s="37">
        <f t="shared" si="168"/>
        <v>2.346567974824375</v>
      </c>
      <c r="BL206" t="str">
        <f t="shared" si="169"/>
        <v>Simple</v>
      </c>
      <c r="BM206" t="str">
        <f t="shared" si="170"/>
        <v>Det</v>
      </c>
      <c r="BN206">
        <f t="shared" si="173"/>
        <v>1.2621637055131736</v>
      </c>
      <c r="BO206">
        <f t="shared" si="174"/>
        <v>1.6231057522375878</v>
      </c>
      <c r="BP206">
        <f t="shared" si="175"/>
        <v>1.7838953668686017</v>
      </c>
      <c r="BQ206">
        <f t="shared" si="176"/>
        <v>0.06734572751544271</v>
      </c>
      <c r="BR206">
        <f t="shared" si="177"/>
        <v>1.1841276380337016</v>
      </c>
    </row>
    <row r="207" spans="2:70" ht="12.75">
      <c r="B207" s="23">
        <v>307</v>
      </c>
      <c r="C207" s="21">
        <v>11</v>
      </c>
      <c r="D207" s="10">
        <v>11</v>
      </c>
      <c r="E207" s="9">
        <v>2</v>
      </c>
      <c r="F207">
        <f t="shared" si="134"/>
        <v>1</v>
      </c>
      <c r="G207" s="9">
        <v>0</v>
      </c>
      <c r="H207">
        <v>2</v>
      </c>
      <c r="I207" s="9">
        <v>9</v>
      </c>
      <c r="J207" s="9">
        <v>5</v>
      </c>
      <c r="K207" s="9">
        <v>1</v>
      </c>
      <c r="L207" s="11">
        <f t="shared" si="135"/>
        <v>4</v>
      </c>
      <c r="M207" s="9">
        <v>25</v>
      </c>
      <c r="N207" s="9">
        <v>4</v>
      </c>
      <c r="O207" s="9">
        <v>8</v>
      </c>
      <c r="P207" s="9">
        <v>24</v>
      </c>
      <c r="Q207" s="17">
        <v>2.5</v>
      </c>
      <c r="R207" s="17">
        <v>7.5</v>
      </c>
      <c r="S207" s="22">
        <f t="shared" si="136"/>
        <v>5</v>
      </c>
      <c r="T207" s="9">
        <v>10</v>
      </c>
      <c r="U207" s="9">
        <v>50</v>
      </c>
      <c r="V207" s="30">
        <v>5</v>
      </c>
      <c r="W207" s="30">
        <v>7.5</v>
      </c>
      <c r="X207" s="22">
        <f t="shared" si="137"/>
        <v>2.5</v>
      </c>
      <c r="Y207" s="9">
        <v>9</v>
      </c>
      <c r="Z207">
        <f t="shared" si="171"/>
        <v>-2.5</v>
      </c>
      <c r="AA207">
        <f t="shared" si="172"/>
        <v>2.5</v>
      </c>
      <c r="AC207">
        <f t="shared" si="138"/>
        <v>9</v>
      </c>
      <c r="AD207">
        <f t="shared" si="139"/>
        <v>-2</v>
      </c>
      <c r="AE207">
        <f t="shared" si="140"/>
        <v>-1</v>
      </c>
      <c r="AF207">
        <f t="shared" si="141"/>
        <v>1</v>
      </c>
      <c r="AG207">
        <f t="shared" si="142"/>
        <v>1</v>
      </c>
      <c r="AI207" t="str">
        <f t="shared" si="143"/>
        <v>Simple</v>
      </c>
      <c r="AJ207">
        <f t="shared" si="144"/>
        <v>7.281053999999999</v>
      </c>
      <c r="AK207" s="35">
        <f t="shared" si="145"/>
        <v>9.829559137531156</v>
      </c>
      <c r="AL207">
        <f t="shared" si="146"/>
        <v>-1</v>
      </c>
      <c r="AM207">
        <f t="shared" si="147"/>
        <v>0.528</v>
      </c>
      <c r="AN207">
        <f t="shared" si="148"/>
        <v>-0.28800000000000003</v>
      </c>
      <c r="AO207">
        <f t="shared" si="149"/>
        <v>0.528</v>
      </c>
      <c r="AP207" s="12" t="str">
        <f t="shared" si="150"/>
        <v>Win</v>
      </c>
      <c r="AQ207" s="35">
        <f t="shared" si="151"/>
        <v>0.10533967762219731</v>
      </c>
      <c r="AR207" s="35">
        <f t="shared" si="152"/>
        <v>0.10533967762219731</v>
      </c>
      <c r="AS207">
        <f ca="1" t="shared" si="153"/>
        <v>103</v>
      </c>
      <c r="AT207" s="35">
        <f t="shared" si="154"/>
        <v>9.829559137531156</v>
      </c>
      <c r="AU207" s="35">
        <f t="shared" si="155"/>
        <v>9.829559137531156</v>
      </c>
      <c r="AV207">
        <f ca="1" t="shared" si="156"/>
        <v>89</v>
      </c>
      <c r="AW207" s="35">
        <f t="shared" si="157"/>
        <v>9.724219459908959</v>
      </c>
      <c r="AX207">
        <f t="shared" si="158"/>
        <v>0.452</v>
      </c>
      <c r="AY207">
        <f>IF(BL207="Difficult",1+(MAX(AY$1:AY206)),"")</f>
      </c>
      <c r="AZ207">
        <f>IF(BL207="Simple",1+(MAX(AZ$1:AZ206)),"")</f>
        <v>103</v>
      </c>
      <c r="BA207" s="14">
        <f t="shared" si="159"/>
        <v>0</v>
      </c>
      <c r="BB207" s="14">
        <f t="shared" si="160"/>
        <v>103</v>
      </c>
      <c r="BC207" s="14">
        <v>2</v>
      </c>
      <c r="BD207">
        <f t="shared" si="161"/>
        <v>9.829559137531156</v>
      </c>
      <c r="BE207">
        <f t="shared" si="162"/>
      </c>
      <c r="BF207" s="35">
        <f t="shared" si="163"/>
        <v>9</v>
      </c>
      <c r="BG207" s="37">
        <f t="shared" si="164"/>
      </c>
      <c r="BH207">
        <f t="shared" si="165"/>
        <v>-2</v>
      </c>
      <c r="BI207">
        <f t="shared" si="166"/>
        <v>9</v>
      </c>
      <c r="BJ207" s="37">
        <f t="shared" si="167"/>
        <v>9.208211561413481</v>
      </c>
      <c r="BK207" s="37">
        <f t="shared" si="168"/>
        <v>2.346567974824375</v>
      </c>
      <c r="BL207" t="str">
        <f t="shared" si="169"/>
        <v>Simple</v>
      </c>
      <c r="BM207" t="str">
        <f t="shared" si="170"/>
        <v>Self</v>
      </c>
      <c r="BN207">
        <f t="shared" si="173"/>
        <v>-0.5566506979063689</v>
      </c>
      <c r="BO207">
        <f t="shared" si="174"/>
        <v>-0.9355443316035106</v>
      </c>
      <c r="BP207">
        <f t="shared" si="175"/>
        <v>-0.10650121593245368</v>
      </c>
      <c r="BQ207">
        <f t="shared" si="176"/>
        <v>-1.2938244877419336</v>
      </c>
      <c r="BR207">
        <f t="shared" si="177"/>
        <v>-0.7231301832960667</v>
      </c>
    </row>
    <row r="208" spans="2:70" ht="12.75">
      <c r="B208" s="23">
        <v>308</v>
      </c>
      <c r="C208" s="21">
        <v>32</v>
      </c>
      <c r="D208" s="10">
        <v>15</v>
      </c>
      <c r="E208" s="9">
        <v>0</v>
      </c>
      <c r="F208">
        <f t="shared" si="134"/>
        <v>0</v>
      </c>
      <c r="G208" s="9">
        <v>0</v>
      </c>
      <c r="H208">
        <v>1</v>
      </c>
      <c r="I208" s="9">
        <v>9</v>
      </c>
      <c r="J208" s="9">
        <v>10</v>
      </c>
      <c r="K208" s="26">
        <v>2.5</v>
      </c>
      <c r="L208" s="11">
        <f t="shared" si="135"/>
        <v>0.5</v>
      </c>
      <c r="M208" s="9">
        <v>90</v>
      </c>
      <c r="N208" s="9">
        <v>5</v>
      </c>
      <c r="O208" s="9">
        <v>9</v>
      </c>
      <c r="P208" s="9">
        <v>90</v>
      </c>
      <c r="Q208" s="9">
        <v>7</v>
      </c>
      <c r="R208" s="9">
        <v>10</v>
      </c>
      <c r="S208" s="22">
        <f t="shared" si="136"/>
        <v>3</v>
      </c>
      <c r="T208" s="9">
        <v>9</v>
      </c>
      <c r="U208" s="9">
        <v>40</v>
      </c>
      <c r="V208" s="9">
        <v>7</v>
      </c>
      <c r="W208" s="9">
        <v>10</v>
      </c>
      <c r="X208" s="22">
        <f t="shared" si="137"/>
        <v>3</v>
      </c>
      <c r="Y208" s="9">
        <v>9</v>
      </c>
      <c r="Z208">
        <f t="shared" si="171"/>
        <v>0</v>
      </c>
      <c r="AA208">
        <f t="shared" si="172"/>
        <v>0</v>
      </c>
      <c r="AC208">
        <f t="shared" si="138"/>
        <v>9</v>
      </c>
      <c r="AD208">
        <f t="shared" si="139"/>
        <v>0</v>
      </c>
      <c r="AE208">
        <f t="shared" si="140"/>
        <v>0</v>
      </c>
      <c r="AF208">
        <f t="shared" si="141"/>
        <v>0</v>
      </c>
      <c r="AG208">
        <f t="shared" si="142"/>
        <v>0</v>
      </c>
      <c r="AH208" s="9">
        <v>15</v>
      </c>
      <c r="AI208" t="str">
        <f t="shared" si="143"/>
        <v>Simple</v>
      </c>
      <c r="AJ208">
        <f t="shared" si="144"/>
        <v>2.2810539999999992</v>
      </c>
      <c r="AK208" s="35">
        <f t="shared" si="145"/>
        <v>9.94660322377804</v>
      </c>
      <c r="AL208">
        <f t="shared" si="146"/>
        <v>-1</v>
      </c>
      <c r="AM208">
        <f t="shared" si="147"/>
        <v>0.641</v>
      </c>
      <c r="AN208">
        <f t="shared" si="148"/>
        <v>-0.0050000000000000044</v>
      </c>
      <c r="AO208">
        <f t="shared" si="149"/>
        <v>0.905</v>
      </c>
      <c r="AP208" s="12" t="str">
        <f t="shared" si="150"/>
        <v>Lose</v>
      </c>
      <c r="AQ208" s="35">
        <f t="shared" si="151"/>
        <v>-0.9897494661970363</v>
      </c>
      <c r="AR208" s="35">
        <f t="shared" si="152"/>
        <v>-0.02340881724937738</v>
      </c>
      <c r="AS208">
        <f ca="1" t="shared" si="153"/>
        <v>28</v>
      </c>
      <c r="AT208" s="35">
        <f t="shared" si="154"/>
        <v>10.912943872725698</v>
      </c>
      <c r="AU208" s="35">
        <f t="shared" si="155"/>
        <v>10.912943872725698</v>
      </c>
      <c r="AV208">
        <f ca="1" t="shared" si="156"/>
        <v>95</v>
      </c>
      <c r="AW208" s="35">
        <f t="shared" si="157"/>
        <v>10.936352689975076</v>
      </c>
      <c r="AX208">
        <f t="shared" si="158"/>
        <v>0.924</v>
      </c>
      <c r="AY208">
        <f>IF(BL208="Difficult",1+(MAX(AY$1:AY207)),"")</f>
      </c>
      <c r="AZ208">
        <f>IF(BL208="Simple",1+(MAX(AZ$1:AZ207)),"")</f>
        <v>104</v>
      </c>
      <c r="BA208" s="14">
        <f t="shared" si="159"/>
        <v>0</v>
      </c>
      <c r="BB208" s="14">
        <f t="shared" si="160"/>
        <v>104</v>
      </c>
      <c r="BC208" s="14">
        <v>2</v>
      </c>
      <c r="BD208">
        <f t="shared" si="161"/>
        <v>9.94660322377804</v>
      </c>
      <c r="BE208">
        <f t="shared" si="162"/>
      </c>
      <c r="BF208" s="35">
        <f t="shared" si="163"/>
        <v>9</v>
      </c>
      <c r="BG208" s="37">
        <f t="shared" si="164"/>
      </c>
      <c r="BH208">
        <f t="shared" si="165"/>
        <v>0</v>
      </c>
      <c r="BI208">
        <f t="shared" si="166"/>
        <v>9</v>
      </c>
      <c r="BJ208" s="37">
        <f t="shared" si="167"/>
        <v>9.208211561413481</v>
      </c>
      <c r="BK208" s="37">
        <f t="shared" si="168"/>
        <v>2.346567974824375</v>
      </c>
      <c r="BL208" t="str">
        <f t="shared" si="169"/>
        <v>Simple</v>
      </c>
      <c r="BM208" t="str">
        <f t="shared" si="170"/>
        <v>Indet</v>
      </c>
      <c r="BN208">
        <f t="shared" si="173"/>
        <v>0.807460104658288</v>
      </c>
      <c r="BO208">
        <f t="shared" si="174"/>
        <v>1.8363265925576793</v>
      </c>
      <c r="BP208">
        <f t="shared" si="175"/>
        <v>0.8386970754680739</v>
      </c>
      <c r="BQ208">
        <f t="shared" si="176"/>
        <v>2.161453750988329</v>
      </c>
      <c r="BR208">
        <f t="shared" si="177"/>
        <v>1.4109843809180926</v>
      </c>
    </row>
    <row r="209" spans="2:70" ht="12.75">
      <c r="B209" s="23">
        <v>309</v>
      </c>
      <c r="C209" s="21">
        <v>2</v>
      </c>
      <c r="D209" s="10">
        <v>12</v>
      </c>
      <c r="E209" s="9">
        <v>0</v>
      </c>
      <c r="F209">
        <f t="shared" si="134"/>
        <v>0</v>
      </c>
      <c r="G209" s="9">
        <v>1</v>
      </c>
      <c r="H209">
        <v>3</v>
      </c>
      <c r="I209" s="9">
        <v>1</v>
      </c>
      <c r="J209" s="9">
        <v>10</v>
      </c>
      <c r="K209" s="9">
        <v>0</v>
      </c>
      <c r="L209" s="11">
        <f t="shared" si="135"/>
        <v>3</v>
      </c>
      <c r="M209" s="9">
        <v>50</v>
      </c>
      <c r="N209" s="9">
        <v>4</v>
      </c>
      <c r="O209" s="9">
        <v>3</v>
      </c>
      <c r="P209" s="9">
        <v>50</v>
      </c>
      <c r="Q209" s="9">
        <v>0</v>
      </c>
      <c r="R209" s="9">
        <v>5</v>
      </c>
      <c r="S209" s="22">
        <f>R209-Q209</f>
        <v>5</v>
      </c>
      <c r="T209" s="9">
        <v>3</v>
      </c>
      <c r="U209" s="9">
        <v>50</v>
      </c>
      <c r="V209" s="9">
        <v>0</v>
      </c>
      <c r="W209" s="9">
        <v>5</v>
      </c>
      <c r="X209" s="22">
        <f>W209-V209</f>
        <v>5</v>
      </c>
      <c r="Y209" s="9">
        <v>2</v>
      </c>
      <c r="Z209">
        <f t="shared" si="171"/>
        <v>0</v>
      </c>
      <c r="AA209">
        <f t="shared" si="172"/>
        <v>0</v>
      </c>
      <c r="AC209">
        <f t="shared" si="138"/>
        <v>3</v>
      </c>
      <c r="AD209">
        <f t="shared" si="139"/>
        <v>0</v>
      </c>
      <c r="AE209">
        <f t="shared" si="140"/>
        <v>1</v>
      </c>
      <c r="AF209">
        <f t="shared" si="141"/>
        <v>1</v>
      </c>
      <c r="AG209">
        <f t="shared" si="142"/>
        <v>-1</v>
      </c>
      <c r="AH209" s="9">
        <v>12</v>
      </c>
      <c r="AI209" t="str">
        <f t="shared" si="143"/>
        <v>Simple</v>
      </c>
      <c r="AJ209">
        <f t="shared" si="144"/>
        <v>2.2810539999999992</v>
      </c>
      <c r="AK209" s="35">
        <f t="shared" si="145"/>
        <v>1.9466032237780397</v>
      </c>
      <c r="AL209">
        <f t="shared" si="146"/>
        <v>0</v>
      </c>
      <c r="AM209">
        <f t="shared" si="147"/>
        <v>0.42</v>
      </c>
      <c r="AN209">
        <f t="shared" si="148"/>
        <v>-0.266</v>
      </c>
      <c r="AO209">
        <f t="shared" si="149"/>
        <v>0.766</v>
      </c>
      <c r="AP209" s="12" t="str">
        <f t="shared" si="150"/>
        <v>Win</v>
      </c>
      <c r="AQ209" s="35">
        <f t="shared" si="151"/>
        <v>0</v>
      </c>
      <c r="AR209" s="35">
        <f t="shared" si="152"/>
        <v>1.0533967762219603</v>
      </c>
      <c r="AS209">
        <f ca="1" t="shared" si="153"/>
        <v>44</v>
      </c>
      <c r="AT209" s="35">
        <f t="shared" si="154"/>
        <v>3</v>
      </c>
      <c r="AU209" s="35">
        <f t="shared" si="155"/>
        <v>3</v>
      </c>
      <c r="AV209">
        <f ca="1" t="shared" si="156"/>
        <v>59</v>
      </c>
      <c r="AW209" s="35">
        <f t="shared" si="157"/>
        <v>1.9466032237780397</v>
      </c>
      <c r="AX209">
        <f t="shared" si="158"/>
        <v>0.42</v>
      </c>
      <c r="AY209">
        <f>IF(BL209="Difficult",1+(MAX(AY$1:AY208)),"")</f>
        <v>104</v>
      </c>
      <c r="AZ209">
        <f>IF(BL209="Simple",1+(MAX(AZ$1:AZ208)),"")</f>
      </c>
      <c r="BA209" s="14">
        <f t="shared" si="159"/>
        <v>1</v>
      </c>
      <c r="BB209" s="14">
        <f t="shared" si="160"/>
        <v>104</v>
      </c>
      <c r="BC209" s="14">
        <v>2</v>
      </c>
      <c r="BD209">
        <f t="shared" si="161"/>
      </c>
      <c r="BE209">
        <f t="shared" si="162"/>
        <v>1.9466032237780397</v>
      </c>
      <c r="BF209" s="35">
        <f t="shared" si="163"/>
      </c>
      <c r="BG209" s="37">
        <f t="shared" si="164"/>
        <v>1</v>
      </c>
      <c r="BH209">
        <f t="shared" si="165"/>
        <v>0</v>
      </c>
      <c r="BI209">
        <f t="shared" si="166"/>
        <v>3</v>
      </c>
      <c r="BJ209" s="37">
        <f t="shared" si="167"/>
        <v>9.208211561413481</v>
      </c>
      <c r="BK209" s="37">
        <f t="shared" si="168"/>
        <v>2.346567974824375</v>
      </c>
      <c r="BL209" t="str">
        <f t="shared" si="169"/>
        <v>Difficult</v>
      </c>
      <c r="BM209" t="str">
        <f t="shared" si="170"/>
        <v>Indet</v>
      </c>
      <c r="BN209">
        <f t="shared" si="173"/>
        <v>-1.4660578996161402</v>
      </c>
      <c r="BO209">
        <f t="shared" si="174"/>
        <v>0.13055986999694705</v>
      </c>
      <c r="BP209">
        <f t="shared" si="175"/>
        <v>-0.10650121593245368</v>
      </c>
      <c r="BQ209">
        <f t="shared" si="176"/>
        <v>0.06734572751544271</v>
      </c>
      <c r="BR209">
        <f t="shared" si="177"/>
        <v>-0.343663379509051</v>
      </c>
    </row>
    <row r="210" spans="2:70" ht="12.75">
      <c r="B210" s="23">
        <v>310</v>
      </c>
      <c r="C210" s="21">
        <v>8</v>
      </c>
      <c r="D210" s="10">
        <v>47</v>
      </c>
      <c r="E210" s="9">
        <v>1</v>
      </c>
      <c r="F210">
        <f t="shared" si="134"/>
        <v>0</v>
      </c>
      <c r="G210" s="9">
        <v>1</v>
      </c>
      <c r="H210">
        <v>3</v>
      </c>
      <c r="I210" s="9">
        <v>2</v>
      </c>
      <c r="J210" s="9">
        <v>5</v>
      </c>
      <c r="K210" s="9">
        <v>1.5</v>
      </c>
      <c r="L210" s="11">
        <f t="shared" si="135"/>
        <v>4.5</v>
      </c>
      <c r="M210" s="9">
        <v>25</v>
      </c>
      <c r="N210" s="9">
        <v>4</v>
      </c>
      <c r="O210" s="9">
        <v>3</v>
      </c>
      <c r="P210" s="9">
        <v>50</v>
      </c>
      <c r="Q210" s="9">
        <v>1</v>
      </c>
      <c r="R210" s="9">
        <v>5</v>
      </c>
      <c r="S210" s="22">
        <f t="shared" si="136"/>
        <v>4</v>
      </c>
      <c r="T210" s="9">
        <v>4</v>
      </c>
      <c r="U210" s="9">
        <v>50</v>
      </c>
      <c r="V210" s="9">
        <v>1</v>
      </c>
      <c r="W210" s="9">
        <v>6</v>
      </c>
      <c r="X210" s="22">
        <f t="shared" si="137"/>
        <v>5</v>
      </c>
      <c r="Y210" s="9">
        <v>3</v>
      </c>
      <c r="Z210">
        <f t="shared" si="171"/>
        <v>1</v>
      </c>
      <c r="AA210">
        <f t="shared" si="172"/>
        <v>-1</v>
      </c>
      <c r="AC210">
        <f t="shared" si="138"/>
        <v>3.5</v>
      </c>
      <c r="AD210">
        <f t="shared" si="139"/>
        <v>-1</v>
      </c>
      <c r="AE210">
        <f t="shared" si="140"/>
        <v>0</v>
      </c>
      <c r="AF210">
        <f t="shared" si="141"/>
        <v>1</v>
      </c>
      <c r="AG210">
        <f t="shared" si="142"/>
        <v>-1</v>
      </c>
      <c r="AI210" t="str">
        <f t="shared" si="143"/>
        <v>Simple</v>
      </c>
      <c r="AJ210">
        <f t="shared" si="144"/>
        <v>7.281053999999999</v>
      </c>
      <c r="AK210" s="35">
        <f t="shared" si="145"/>
        <v>2.8295591375311555</v>
      </c>
      <c r="AL210">
        <f t="shared" si="146"/>
        <v>0</v>
      </c>
      <c r="AM210">
        <f t="shared" si="147"/>
        <v>0.644</v>
      </c>
      <c r="AN210">
        <f t="shared" si="148"/>
        <v>-0.42500000000000004</v>
      </c>
      <c r="AO210">
        <f t="shared" si="149"/>
        <v>0.925</v>
      </c>
      <c r="AP210" s="12" t="str">
        <f t="shared" si="150"/>
        <v>Win</v>
      </c>
      <c r="AQ210" s="35">
        <f t="shared" si="151"/>
        <v>2.010250533802964</v>
      </c>
      <c r="AR210" s="35">
        <f t="shared" si="152"/>
        <v>3.1741122545486022</v>
      </c>
      <c r="AS210">
        <f ca="1" t="shared" si="153"/>
        <v>62</v>
      </c>
      <c r="AT210" s="35">
        <f t="shared" si="154"/>
        <v>3.9934208582767936</v>
      </c>
      <c r="AU210" s="35">
        <f t="shared" si="155"/>
        <v>3.9934208582767936</v>
      </c>
      <c r="AV210">
        <f ca="1" t="shared" si="156"/>
        <v>20</v>
      </c>
      <c r="AW210" s="35">
        <f t="shared" si="157"/>
        <v>0.8193086037281913</v>
      </c>
      <c r="AX210">
        <f t="shared" si="158"/>
        <v>0.121</v>
      </c>
      <c r="AY210">
        <f>IF(BL210="Difficult",1+(MAX(AY$1:AY209)),"")</f>
        <v>105</v>
      </c>
      <c r="AZ210">
        <f>IF(BL210="Simple",1+(MAX(AZ$1:AZ209)),"")</f>
      </c>
      <c r="BA210" s="14">
        <f t="shared" si="159"/>
        <v>1</v>
      </c>
      <c r="BB210" s="14">
        <f t="shared" si="160"/>
        <v>105</v>
      </c>
      <c r="BC210" s="14">
        <v>2</v>
      </c>
      <c r="BD210">
        <f t="shared" si="161"/>
      </c>
      <c r="BE210">
        <f t="shared" si="162"/>
        <v>2.8295591375311555</v>
      </c>
      <c r="BF210" s="35">
        <f t="shared" si="163"/>
      </c>
      <c r="BG210" s="37">
        <f t="shared" si="164"/>
        <v>2</v>
      </c>
      <c r="BH210">
        <f t="shared" si="165"/>
        <v>-1</v>
      </c>
      <c r="BI210">
        <f t="shared" si="166"/>
        <v>3.5</v>
      </c>
      <c r="BJ210" s="37">
        <f t="shared" si="167"/>
        <v>9.208211561413481</v>
      </c>
      <c r="BK210" s="37">
        <f t="shared" si="168"/>
        <v>2.346567974824375</v>
      </c>
      <c r="BL210" t="str">
        <f t="shared" si="169"/>
        <v>Difficult</v>
      </c>
      <c r="BM210" t="str">
        <f t="shared" si="170"/>
        <v>Det</v>
      </c>
      <c r="BN210">
        <f t="shared" si="173"/>
        <v>-0.1019470970514833</v>
      </c>
      <c r="BO210">
        <f t="shared" si="174"/>
        <v>-0.9355443316035106</v>
      </c>
      <c r="BP210">
        <f t="shared" si="175"/>
        <v>-0.10650121593245368</v>
      </c>
      <c r="BQ210">
        <f t="shared" si="176"/>
        <v>0.06734572751544271</v>
      </c>
      <c r="BR210">
        <f t="shared" si="177"/>
        <v>-0.2691617292680012</v>
      </c>
    </row>
    <row r="211" spans="2:70" ht="12.75">
      <c r="B211" s="23">
        <v>311</v>
      </c>
      <c r="C211" s="21">
        <v>10</v>
      </c>
      <c r="D211" s="10">
        <v>49</v>
      </c>
      <c r="E211" s="9">
        <v>1</v>
      </c>
      <c r="F211">
        <f t="shared" si="134"/>
        <v>0</v>
      </c>
      <c r="G211" s="9">
        <v>0</v>
      </c>
      <c r="H211">
        <v>1</v>
      </c>
      <c r="I211" s="9">
        <v>7</v>
      </c>
      <c r="J211" s="9">
        <v>0.8</v>
      </c>
      <c r="K211" s="9">
        <v>3</v>
      </c>
      <c r="L211" s="11">
        <f t="shared" si="135"/>
        <v>6</v>
      </c>
      <c r="M211" s="9">
        <v>50</v>
      </c>
      <c r="N211" s="9">
        <v>4</v>
      </c>
      <c r="O211" s="9">
        <v>7</v>
      </c>
      <c r="P211" s="9">
        <v>50</v>
      </c>
      <c r="Q211" s="9">
        <v>5</v>
      </c>
      <c r="R211" s="9">
        <v>9</v>
      </c>
      <c r="S211" s="22">
        <f t="shared" si="136"/>
        <v>4</v>
      </c>
      <c r="T211" s="9">
        <v>7</v>
      </c>
      <c r="U211" s="9">
        <v>50</v>
      </c>
      <c r="V211" s="9">
        <v>5</v>
      </c>
      <c r="W211" s="9">
        <v>9</v>
      </c>
      <c r="X211" s="22">
        <f t="shared" si="137"/>
        <v>4</v>
      </c>
      <c r="Y211" s="9">
        <v>7</v>
      </c>
      <c r="Z211">
        <f t="shared" si="171"/>
        <v>0</v>
      </c>
      <c r="AA211">
        <f t="shared" si="172"/>
        <v>0</v>
      </c>
      <c r="AC211">
        <f t="shared" si="138"/>
        <v>7</v>
      </c>
      <c r="AD211">
        <f t="shared" si="139"/>
        <v>0</v>
      </c>
      <c r="AE211">
        <f t="shared" si="140"/>
        <v>0</v>
      </c>
      <c r="AF211">
        <f t="shared" si="141"/>
        <v>0</v>
      </c>
      <c r="AG211">
        <f t="shared" si="142"/>
        <v>0</v>
      </c>
      <c r="AI211" t="str">
        <f t="shared" si="143"/>
        <v>Simple</v>
      </c>
      <c r="AJ211">
        <f t="shared" si="144"/>
        <v>11.481053999999999</v>
      </c>
      <c r="AK211" s="35">
        <f t="shared" si="145"/>
        <v>7.731242105083773</v>
      </c>
      <c r="AL211">
        <f t="shared" si="146"/>
        <v>-3</v>
      </c>
      <c r="AM211">
        <f t="shared" si="147"/>
        <v>0.16</v>
      </c>
      <c r="AN211">
        <f t="shared" si="148"/>
        <v>-0.20699999999999996</v>
      </c>
      <c r="AO211">
        <f t="shared" si="149"/>
        <v>0.707</v>
      </c>
      <c r="AP211" s="12" t="str">
        <f t="shared" si="150"/>
        <v>Win</v>
      </c>
      <c r="AQ211" s="35">
        <f t="shared" si="151"/>
        <v>-2.1334302583214484</v>
      </c>
      <c r="AR211" s="35">
        <f t="shared" si="152"/>
        <v>0.13532763659477887</v>
      </c>
      <c r="AS211">
        <f ca="1" t="shared" si="153"/>
        <v>84</v>
      </c>
      <c r="AT211" s="35">
        <f t="shared" si="154"/>
        <v>10</v>
      </c>
      <c r="AU211" s="35">
        <f t="shared" si="155"/>
        <v>10</v>
      </c>
      <c r="AV211">
        <f ca="1" t="shared" si="156"/>
        <v>54</v>
      </c>
      <c r="AW211" s="35">
        <f t="shared" si="157"/>
        <v>9.864672363405221</v>
      </c>
      <c r="AX211">
        <f t="shared" si="158"/>
        <v>0.566</v>
      </c>
      <c r="AY211">
        <f>IF(BL211="Difficult",1+(MAX(AY$1:AY210)),"")</f>
      </c>
      <c r="AZ211">
        <f>IF(BL211="Simple",1+(MAX(AZ$1:AZ210)),"")</f>
        <v>105</v>
      </c>
      <c r="BA211" s="14">
        <f t="shared" si="159"/>
        <v>0</v>
      </c>
      <c r="BB211" s="14">
        <f t="shared" si="160"/>
        <v>105</v>
      </c>
      <c r="BC211" s="14">
        <v>2</v>
      </c>
      <c r="BD211">
        <f t="shared" si="161"/>
        <v>7.731242105083773</v>
      </c>
      <c r="BE211">
        <f t="shared" si="162"/>
      </c>
      <c r="BF211" s="35">
        <f t="shared" si="163"/>
        <v>7</v>
      </c>
      <c r="BG211" s="37">
        <f t="shared" si="164"/>
      </c>
      <c r="BH211">
        <f t="shared" si="165"/>
        <v>0</v>
      </c>
      <c r="BI211">
        <f t="shared" si="166"/>
        <v>7</v>
      </c>
      <c r="BJ211" s="37">
        <f t="shared" si="167"/>
        <v>9.208211561413481</v>
      </c>
      <c r="BK211" s="37">
        <f t="shared" si="168"/>
        <v>2.346567974824375</v>
      </c>
      <c r="BL211" t="str">
        <f t="shared" si="169"/>
        <v>Simple</v>
      </c>
      <c r="BM211" t="str">
        <f t="shared" si="170"/>
        <v>Det</v>
      </c>
      <c r="BN211">
        <f t="shared" si="173"/>
        <v>1.2621637055131736</v>
      </c>
      <c r="BO211">
        <f t="shared" si="174"/>
        <v>0.13055986999694705</v>
      </c>
      <c r="BP211">
        <f t="shared" si="175"/>
        <v>-0.10650121593245368</v>
      </c>
      <c r="BQ211">
        <f t="shared" si="176"/>
        <v>0.06734572751544271</v>
      </c>
      <c r="BR211">
        <f t="shared" si="177"/>
        <v>0.33839202177327743</v>
      </c>
    </row>
    <row r="212" spans="2:70" ht="12.75">
      <c r="B212" s="23">
        <v>312</v>
      </c>
      <c r="C212" s="21">
        <v>23</v>
      </c>
      <c r="D212" s="10">
        <v>39</v>
      </c>
      <c r="E212" s="9">
        <v>0</v>
      </c>
      <c r="F212">
        <f t="shared" si="134"/>
        <v>0</v>
      </c>
      <c r="G212" s="9">
        <v>1</v>
      </c>
      <c r="H212">
        <v>3</v>
      </c>
      <c r="I212" s="9">
        <v>1</v>
      </c>
      <c r="J212" s="9">
        <v>10</v>
      </c>
      <c r="K212" s="9">
        <v>0</v>
      </c>
      <c r="L212" s="11">
        <f t="shared" si="135"/>
        <v>3</v>
      </c>
      <c r="M212" s="9">
        <v>0</v>
      </c>
      <c r="N212" s="9">
        <v>4</v>
      </c>
      <c r="O212" s="9">
        <v>5</v>
      </c>
      <c r="P212" s="9">
        <v>20</v>
      </c>
      <c r="Q212" s="9">
        <v>1</v>
      </c>
      <c r="R212" s="9">
        <v>9</v>
      </c>
      <c r="S212" s="22">
        <f t="shared" si="136"/>
        <v>8</v>
      </c>
      <c r="T212" s="9">
        <v>5</v>
      </c>
      <c r="U212" s="9">
        <v>25</v>
      </c>
      <c r="V212" s="9">
        <v>1</v>
      </c>
      <c r="W212" s="9">
        <v>9</v>
      </c>
      <c r="X212" s="22">
        <f t="shared" si="137"/>
        <v>8</v>
      </c>
      <c r="Y212" s="9">
        <v>5</v>
      </c>
      <c r="Z212">
        <f t="shared" si="171"/>
        <v>0</v>
      </c>
      <c r="AA212">
        <f t="shared" si="172"/>
        <v>0</v>
      </c>
      <c r="AC212">
        <f t="shared" si="138"/>
        <v>5</v>
      </c>
      <c r="AD212">
        <f t="shared" si="139"/>
        <v>0</v>
      </c>
      <c r="AE212">
        <f t="shared" si="140"/>
        <v>0</v>
      </c>
      <c r="AF212">
        <f t="shared" si="141"/>
        <v>0</v>
      </c>
      <c r="AG212">
        <f t="shared" si="142"/>
        <v>0</v>
      </c>
      <c r="AH212" s="9">
        <v>39</v>
      </c>
      <c r="AI212" t="str">
        <f t="shared" si="143"/>
        <v>Simple</v>
      </c>
      <c r="AJ212">
        <f t="shared" si="144"/>
        <v>2.2810539999999992</v>
      </c>
      <c r="AK212" s="35">
        <f t="shared" si="145"/>
        <v>1.9466032237780397</v>
      </c>
      <c r="AL212">
        <f t="shared" si="146"/>
        <v>2</v>
      </c>
      <c r="AM212">
        <f t="shared" si="147"/>
        <v>0.42</v>
      </c>
      <c r="AN212">
        <f t="shared" si="148"/>
        <v>-0.6219999999999999</v>
      </c>
      <c r="AO212">
        <f t="shared" si="149"/>
        <v>0.822</v>
      </c>
      <c r="AP212" s="12" t="str">
        <f t="shared" si="150"/>
        <v>Win</v>
      </c>
      <c r="AQ212" s="35">
        <f t="shared" si="151"/>
        <v>-0.6386172074563823</v>
      </c>
      <c r="AR212" s="35">
        <f t="shared" si="152"/>
        <v>1.1638617207456385</v>
      </c>
      <c r="AS212">
        <f ca="1" t="shared" si="153"/>
        <v>91</v>
      </c>
      <c r="AT212" s="35">
        <f t="shared" si="154"/>
        <v>3.7490821519800606</v>
      </c>
      <c r="AU212" s="35">
        <f t="shared" si="155"/>
        <v>3.7490821519800606</v>
      </c>
      <c r="AV212">
        <f ca="1" t="shared" si="156"/>
        <v>101</v>
      </c>
      <c r="AW212" s="35">
        <f t="shared" si="157"/>
        <v>2.585220431234422</v>
      </c>
      <c r="AX212">
        <f t="shared" si="158"/>
        <v>0.551</v>
      </c>
      <c r="AY212">
        <f>IF(BL212="Difficult",1+(MAX(AY$1:AY211)),"")</f>
        <v>106</v>
      </c>
      <c r="AZ212">
        <f>IF(BL212="Simple",1+(MAX(AZ$1:AZ211)),"")</f>
      </c>
      <c r="BA212" s="14">
        <f t="shared" si="159"/>
        <v>1</v>
      </c>
      <c r="BB212" s="14">
        <f t="shared" si="160"/>
        <v>106</v>
      </c>
      <c r="BC212" s="14">
        <v>2</v>
      </c>
      <c r="BD212">
        <f t="shared" si="161"/>
      </c>
      <c r="BE212">
        <f t="shared" si="162"/>
        <v>1.9466032237780397</v>
      </c>
      <c r="BF212" s="35">
        <f t="shared" si="163"/>
      </c>
      <c r="BG212" s="37">
        <f t="shared" si="164"/>
        <v>1</v>
      </c>
      <c r="BH212">
        <f t="shared" si="165"/>
        <v>0</v>
      </c>
      <c r="BI212">
        <f t="shared" si="166"/>
        <v>5</v>
      </c>
      <c r="BJ212" s="37">
        <f t="shared" si="167"/>
        <v>9.208211561413481</v>
      </c>
      <c r="BK212" s="37">
        <f t="shared" si="168"/>
        <v>2.346567974824375</v>
      </c>
      <c r="BL212" t="str">
        <f t="shared" si="169"/>
        <v>Difficult</v>
      </c>
      <c r="BM212" t="str">
        <f t="shared" si="170"/>
        <v>Indet</v>
      </c>
      <c r="BN212">
        <f t="shared" si="173"/>
        <v>-1.4660578996161402</v>
      </c>
      <c r="BO212">
        <f t="shared" si="174"/>
        <v>-2.0016485332039684</v>
      </c>
      <c r="BP212">
        <f t="shared" si="175"/>
        <v>-0.10650121593245368</v>
      </c>
      <c r="BQ212">
        <f t="shared" si="176"/>
        <v>-1.503235290089222</v>
      </c>
      <c r="BR212">
        <f t="shared" si="177"/>
        <v>-1.269360734710446</v>
      </c>
    </row>
    <row r="213" spans="2:70" ht="12.75">
      <c r="B213" s="23">
        <v>313</v>
      </c>
      <c r="C213" s="21">
        <v>40</v>
      </c>
      <c r="D213" s="10">
        <v>40</v>
      </c>
      <c r="E213" s="9">
        <v>2</v>
      </c>
      <c r="F213">
        <f t="shared" si="134"/>
        <v>1</v>
      </c>
      <c r="G213" s="9">
        <v>1</v>
      </c>
      <c r="H213">
        <v>4</v>
      </c>
      <c r="I213" s="9">
        <v>2</v>
      </c>
      <c r="J213" s="9">
        <v>15</v>
      </c>
      <c r="K213" s="9">
        <v>1.5</v>
      </c>
      <c r="L213" s="11">
        <f t="shared" si="135"/>
        <v>4.5</v>
      </c>
      <c r="M213" s="9">
        <v>0</v>
      </c>
      <c r="N213" s="9">
        <v>2</v>
      </c>
      <c r="O213" s="9">
        <v>2</v>
      </c>
      <c r="P213" s="9">
        <v>17</v>
      </c>
      <c r="Q213" s="9">
        <v>0</v>
      </c>
      <c r="R213" s="9">
        <v>3</v>
      </c>
      <c r="S213" s="22">
        <f>R213-Q213</f>
        <v>3</v>
      </c>
      <c r="T213" s="9">
        <v>5</v>
      </c>
      <c r="U213" s="9">
        <v>37</v>
      </c>
      <c r="V213" s="9">
        <v>0</v>
      </c>
      <c r="W213" s="9">
        <v>7</v>
      </c>
      <c r="X213" s="22">
        <f>W213-V213</f>
        <v>7</v>
      </c>
      <c r="Y213" s="9">
        <v>4</v>
      </c>
      <c r="Z213">
        <f t="shared" si="171"/>
        <v>4</v>
      </c>
      <c r="AA213">
        <f t="shared" si="172"/>
        <v>-4</v>
      </c>
      <c r="AC213">
        <f t="shared" si="138"/>
        <v>3.5</v>
      </c>
      <c r="AD213">
        <f t="shared" si="139"/>
        <v>-3</v>
      </c>
      <c r="AE213">
        <f t="shared" si="140"/>
        <v>-2</v>
      </c>
      <c r="AF213">
        <f t="shared" si="141"/>
        <v>1</v>
      </c>
      <c r="AG213">
        <f t="shared" si="142"/>
        <v>-1</v>
      </c>
      <c r="AI213" t="str">
        <f t="shared" si="143"/>
        <v>Simple</v>
      </c>
      <c r="AJ213">
        <f t="shared" si="144"/>
        <v>2.7189460000000008</v>
      </c>
      <c r="AK213" s="35">
        <f t="shared" si="145"/>
        <v>2.9363526899750756</v>
      </c>
      <c r="AL213">
        <f t="shared" si="146"/>
        <v>0</v>
      </c>
      <c r="AM213">
        <f t="shared" si="147"/>
        <v>0.7</v>
      </c>
      <c r="AN213">
        <f t="shared" si="148"/>
        <v>-0.5299999999999999</v>
      </c>
      <c r="AO213">
        <f t="shared" si="149"/>
        <v>0.7</v>
      </c>
      <c r="AP213" s="12" t="str">
        <f t="shared" si="150"/>
        <v>Win</v>
      </c>
      <c r="AQ213" s="35">
        <f t="shared" si="151"/>
        <v>2.1170440862468842</v>
      </c>
      <c r="AR213" s="35">
        <f t="shared" si="152"/>
        <v>2.1170440862468842</v>
      </c>
      <c r="AS213">
        <f ca="1" t="shared" si="153"/>
        <v>107</v>
      </c>
      <c r="AT213" s="35">
        <f t="shared" si="154"/>
        <v>2.9363526899750756</v>
      </c>
      <c r="AU213" s="35">
        <f t="shared" si="155"/>
        <v>2.9363526899750756</v>
      </c>
      <c r="AV213">
        <f ca="1" t="shared" si="156"/>
        <v>94</v>
      </c>
      <c r="AW213" s="35">
        <f t="shared" si="157"/>
        <v>0.8193086037281913</v>
      </c>
      <c r="AX213">
        <f t="shared" si="158"/>
        <v>0.121</v>
      </c>
      <c r="AY213">
        <f>IF(BL213="Difficult",1+(MAX(AY$1:AY212)),"")</f>
        <v>107</v>
      </c>
      <c r="AZ213">
        <f>IF(BL213="Simple",1+(MAX(AZ$1:AZ212)),"")</f>
      </c>
      <c r="BA213" s="14">
        <f t="shared" si="159"/>
        <v>1</v>
      </c>
      <c r="BB213" s="14">
        <f t="shared" si="160"/>
        <v>107</v>
      </c>
      <c r="BC213" s="14">
        <v>2</v>
      </c>
      <c r="BD213">
        <f t="shared" si="161"/>
      </c>
      <c r="BE213">
        <f t="shared" si="162"/>
        <v>2.9363526899750756</v>
      </c>
      <c r="BF213" s="35">
        <f t="shared" si="163"/>
      </c>
      <c r="BG213" s="37">
        <f t="shared" si="164"/>
        <v>2</v>
      </c>
      <c r="BH213">
        <f t="shared" si="165"/>
        <v>-3</v>
      </c>
      <c r="BI213">
        <f t="shared" si="166"/>
        <v>3.5</v>
      </c>
      <c r="BJ213" s="37">
        <f t="shared" si="167"/>
        <v>9.208211561413481</v>
      </c>
      <c r="BK213" s="37">
        <f t="shared" si="168"/>
        <v>2.346567974824375</v>
      </c>
      <c r="BL213" t="str">
        <f t="shared" si="169"/>
        <v>Difficult</v>
      </c>
      <c r="BM213" t="str">
        <f t="shared" si="170"/>
        <v>Self</v>
      </c>
      <c r="BN213">
        <f t="shared" si="173"/>
        <v>-0.1019470970514833</v>
      </c>
      <c r="BO213">
        <f t="shared" si="174"/>
        <v>-2.0016485332039684</v>
      </c>
      <c r="BP213">
        <f t="shared" si="175"/>
        <v>-1.996897798733509</v>
      </c>
      <c r="BQ213">
        <f t="shared" si="176"/>
        <v>-1.6602933918496887</v>
      </c>
      <c r="BR213">
        <f t="shared" si="177"/>
        <v>-1.4401967052096625</v>
      </c>
    </row>
    <row r="214" spans="2:70" ht="12.75">
      <c r="B214" s="23">
        <v>314</v>
      </c>
      <c r="C214" s="21">
        <v>18</v>
      </c>
      <c r="D214" s="10">
        <v>18</v>
      </c>
      <c r="E214" s="9">
        <v>0</v>
      </c>
      <c r="F214">
        <f t="shared" si="134"/>
        <v>0</v>
      </c>
      <c r="G214" s="9">
        <v>0</v>
      </c>
      <c r="H214">
        <v>1</v>
      </c>
      <c r="I214" s="9">
        <v>9</v>
      </c>
      <c r="J214" s="9">
        <v>5</v>
      </c>
      <c r="K214" s="9">
        <v>2</v>
      </c>
      <c r="L214" s="11">
        <f t="shared" si="135"/>
        <v>1</v>
      </c>
      <c r="M214" s="9">
        <v>50</v>
      </c>
      <c r="N214" s="9">
        <v>4</v>
      </c>
      <c r="O214" s="9">
        <v>7</v>
      </c>
      <c r="P214" s="9">
        <v>50</v>
      </c>
      <c r="Q214" s="9">
        <v>5</v>
      </c>
      <c r="R214" s="9">
        <v>9</v>
      </c>
      <c r="S214" s="22">
        <f t="shared" si="136"/>
        <v>4</v>
      </c>
      <c r="T214" s="9">
        <v>7</v>
      </c>
      <c r="U214" s="9">
        <v>50</v>
      </c>
      <c r="V214" s="9">
        <v>5</v>
      </c>
      <c r="W214" s="9">
        <v>9</v>
      </c>
      <c r="X214" s="22">
        <f t="shared" si="137"/>
        <v>4</v>
      </c>
      <c r="Y214" s="9">
        <v>7</v>
      </c>
      <c r="Z214">
        <f t="shared" si="171"/>
        <v>0</v>
      </c>
      <c r="AA214">
        <f t="shared" si="172"/>
        <v>0</v>
      </c>
      <c r="AC214">
        <f t="shared" si="138"/>
        <v>7</v>
      </c>
      <c r="AD214">
        <f t="shared" si="139"/>
        <v>0</v>
      </c>
      <c r="AE214">
        <f t="shared" si="140"/>
        <v>0</v>
      </c>
      <c r="AF214">
        <f t="shared" si="141"/>
        <v>0</v>
      </c>
      <c r="AG214">
        <f t="shared" si="142"/>
        <v>0</v>
      </c>
      <c r="AH214" s="9">
        <v>18</v>
      </c>
      <c r="AI214" t="str">
        <f t="shared" si="143"/>
        <v>Simple</v>
      </c>
      <c r="AJ214">
        <f t="shared" si="144"/>
        <v>7.281053999999999</v>
      </c>
      <c r="AK214" s="35">
        <f t="shared" si="145"/>
        <v>9.829559137531156</v>
      </c>
      <c r="AL214">
        <f t="shared" si="146"/>
        <v>-1</v>
      </c>
      <c r="AM214">
        <f t="shared" si="147"/>
        <v>0.528</v>
      </c>
      <c r="AN214">
        <f t="shared" si="148"/>
        <v>0.199</v>
      </c>
      <c r="AO214">
        <f t="shared" si="149"/>
        <v>0.301</v>
      </c>
      <c r="AP214" s="12" t="str">
        <f t="shared" si="150"/>
        <v>Lose</v>
      </c>
      <c r="AQ214" s="35">
        <f t="shared" si="151"/>
        <v>-0.889978558927929</v>
      </c>
      <c r="AR214" s="35">
        <f t="shared" si="152"/>
        <v>-1.9485006020513715</v>
      </c>
      <c r="AS214">
        <f ca="1" t="shared" si="153"/>
        <v>25</v>
      </c>
      <c r="AT214" s="35">
        <f t="shared" si="154"/>
        <v>8.771037094407713</v>
      </c>
      <c r="AU214" s="35">
        <f t="shared" si="155"/>
        <v>8.771037094407713</v>
      </c>
      <c r="AV214">
        <f ca="1" t="shared" si="156"/>
        <v>29</v>
      </c>
      <c r="AW214" s="35">
        <f t="shared" si="157"/>
        <v>10.719537696459085</v>
      </c>
      <c r="AX214">
        <f t="shared" si="158"/>
        <v>0.773</v>
      </c>
      <c r="AY214">
        <f>IF(BL214="Difficult",1+(MAX(AY$1:AY213)),"")</f>
      </c>
      <c r="AZ214">
        <f>IF(BL214="Simple",1+(MAX(AZ$1:AZ213)),"")</f>
        <v>106</v>
      </c>
      <c r="BA214" s="14">
        <f t="shared" si="159"/>
        <v>0</v>
      </c>
      <c r="BB214" s="14">
        <f t="shared" si="160"/>
        <v>106</v>
      </c>
      <c r="BC214" s="14">
        <v>2</v>
      </c>
      <c r="BD214">
        <f t="shared" si="161"/>
        <v>9.829559137531156</v>
      </c>
      <c r="BE214">
        <f t="shared" si="162"/>
      </c>
      <c r="BF214" s="35">
        <f t="shared" si="163"/>
        <v>9</v>
      </c>
      <c r="BG214" s="37">
        <f t="shared" si="164"/>
      </c>
      <c r="BH214">
        <f t="shared" si="165"/>
        <v>0</v>
      </c>
      <c r="BI214">
        <f t="shared" si="166"/>
        <v>7</v>
      </c>
      <c r="BJ214" s="37">
        <f t="shared" si="167"/>
        <v>9.208211561413481</v>
      </c>
      <c r="BK214" s="37">
        <f t="shared" si="168"/>
        <v>2.346567974824375</v>
      </c>
      <c r="BL214" t="str">
        <f t="shared" si="169"/>
        <v>Simple</v>
      </c>
      <c r="BM214" t="str">
        <f t="shared" si="170"/>
        <v>Indet</v>
      </c>
      <c r="BN214">
        <f t="shared" si="173"/>
        <v>0.35275650380340234</v>
      </c>
      <c r="BO214">
        <f t="shared" si="174"/>
        <v>0.13055986999694705</v>
      </c>
      <c r="BP214">
        <f t="shared" si="175"/>
        <v>-0.10650121593245368</v>
      </c>
      <c r="BQ214">
        <f t="shared" si="176"/>
        <v>0.06734572751544271</v>
      </c>
      <c r="BR214">
        <f t="shared" si="177"/>
        <v>0.11104022134583462</v>
      </c>
    </row>
    <row r="215" spans="2:70" ht="12.75">
      <c r="B215" s="23">
        <v>315</v>
      </c>
      <c r="C215" s="21">
        <v>45</v>
      </c>
      <c r="D215" s="10">
        <v>4</v>
      </c>
      <c r="E215" s="9">
        <v>1</v>
      </c>
      <c r="F215">
        <f t="shared" si="134"/>
        <v>0</v>
      </c>
      <c r="G215" s="9">
        <v>1</v>
      </c>
      <c r="H215">
        <v>3</v>
      </c>
      <c r="I215" s="9">
        <v>1</v>
      </c>
      <c r="J215" s="9">
        <v>0.3</v>
      </c>
      <c r="K215" s="9">
        <v>1</v>
      </c>
      <c r="L215" s="11">
        <f t="shared" si="135"/>
        <v>4</v>
      </c>
      <c r="M215" s="9">
        <v>50</v>
      </c>
      <c r="N215" s="9">
        <v>3</v>
      </c>
      <c r="O215" s="9">
        <v>3</v>
      </c>
      <c r="P215" s="9">
        <v>40</v>
      </c>
      <c r="Q215" s="9">
        <v>1</v>
      </c>
      <c r="R215" s="9">
        <v>3</v>
      </c>
      <c r="S215" s="22">
        <f t="shared" si="136"/>
        <v>2</v>
      </c>
      <c r="T215" s="9">
        <v>3</v>
      </c>
      <c r="U215" s="9">
        <v>40</v>
      </c>
      <c r="V215" s="9">
        <v>1</v>
      </c>
      <c r="W215" s="9">
        <v>3</v>
      </c>
      <c r="X215" s="22">
        <f t="shared" si="137"/>
        <v>2</v>
      </c>
      <c r="Y215" s="9">
        <v>2</v>
      </c>
      <c r="Z215">
        <f t="shared" si="171"/>
        <v>0</v>
      </c>
      <c r="AA215">
        <f t="shared" si="172"/>
        <v>0</v>
      </c>
      <c r="AC215">
        <f t="shared" si="138"/>
        <v>3</v>
      </c>
      <c r="AD215">
        <f t="shared" si="139"/>
        <v>0</v>
      </c>
      <c r="AE215">
        <f t="shared" si="140"/>
        <v>1</v>
      </c>
      <c r="AF215">
        <f t="shared" si="141"/>
        <v>1</v>
      </c>
      <c r="AG215">
        <f t="shared" si="142"/>
        <v>-1</v>
      </c>
      <c r="AI215" t="str">
        <f t="shared" si="143"/>
        <v>Simple</v>
      </c>
      <c r="AJ215">
        <f t="shared" si="144"/>
        <v>11.981053999999999</v>
      </c>
      <c r="AK215" s="35">
        <f t="shared" si="145"/>
        <v>1.719537696459084</v>
      </c>
      <c r="AL215">
        <f t="shared" si="146"/>
        <v>0</v>
      </c>
      <c r="AM215">
        <f t="shared" si="147"/>
        <v>0.271</v>
      </c>
      <c r="AN215">
        <f t="shared" si="148"/>
        <v>-0.366</v>
      </c>
      <c r="AO215">
        <f t="shared" si="149"/>
        <v>0.766</v>
      </c>
      <c r="AP215" s="12" t="str">
        <f t="shared" si="150"/>
        <v>Win</v>
      </c>
      <c r="AQ215" s="35">
        <f t="shared" si="151"/>
        <v>0.719537696459084</v>
      </c>
      <c r="AR215" s="35">
        <f t="shared" si="152"/>
        <v>2</v>
      </c>
      <c r="AS215">
        <f ca="1" t="shared" si="153"/>
        <v>76</v>
      </c>
      <c r="AT215" s="35">
        <f t="shared" si="154"/>
        <v>3</v>
      </c>
      <c r="AU215" s="35">
        <f t="shared" si="155"/>
        <v>3</v>
      </c>
      <c r="AV215">
        <f ca="1" t="shared" si="156"/>
        <v>103</v>
      </c>
      <c r="AW215" s="35">
        <f t="shared" si="157"/>
        <v>1</v>
      </c>
      <c r="AX215">
        <f t="shared" si="158"/>
        <v>0.177</v>
      </c>
      <c r="AY215">
        <f>IF(BL215="Difficult",1+(MAX(AY$1:AY214)),"")</f>
        <v>108</v>
      </c>
      <c r="AZ215">
        <f>IF(BL215="Simple",1+(MAX(AZ$1:AZ214)),"")</f>
      </c>
      <c r="BA215" s="14">
        <f t="shared" si="159"/>
        <v>1</v>
      </c>
      <c r="BB215" s="14">
        <f t="shared" si="160"/>
        <v>108</v>
      </c>
      <c r="BC215" s="14">
        <v>2</v>
      </c>
      <c r="BD215">
        <f t="shared" si="161"/>
      </c>
      <c r="BE215">
        <f t="shared" si="162"/>
        <v>1.719537696459084</v>
      </c>
      <c r="BF215" s="35">
        <f t="shared" si="163"/>
      </c>
      <c r="BG215" s="37">
        <f t="shared" si="164"/>
        <v>1</v>
      </c>
      <c r="BH215">
        <f t="shared" si="165"/>
        <v>0</v>
      </c>
      <c r="BI215">
        <f t="shared" si="166"/>
        <v>3</v>
      </c>
      <c r="BJ215" s="37">
        <f t="shared" si="167"/>
        <v>9.208211561413481</v>
      </c>
      <c r="BK215" s="37">
        <f t="shared" si="168"/>
        <v>2.346567974824375</v>
      </c>
      <c r="BL215" t="str">
        <f t="shared" si="169"/>
        <v>Difficult</v>
      </c>
      <c r="BM215" t="str">
        <f t="shared" si="170"/>
        <v>Det</v>
      </c>
      <c r="BN215">
        <f t="shared" si="173"/>
        <v>-0.5566506979063689</v>
      </c>
      <c r="BO215">
        <f t="shared" si="174"/>
        <v>0.13055986999694705</v>
      </c>
      <c r="BP215">
        <f t="shared" si="175"/>
        <v>-1.0516995073329813</v>
      </c>
      <c r="BQ215">
        <f t="shared" si="176"/>
        <v>-0.45618127835277894</v>
      </c>
      <c r="BR215">
        <f t="shared" si="177"/>
        <v>-0.4834929033987956</v>
      </c>
    </row>
    <row r="216" spans="2:70" ht="12.75">
      <c r="B216" s="23">
        <v>316</v>
      </c>
      <c r="C216" s="21">
        <v>26</v>
      </c>
      <c r="D216" s="10">
        <v>32</v>
      </c>
      <c r="E216" s="9">
        <v>0</v>
      </c>
      <c r="F216">
        <f t="shared" si="134"/>
        <v>0</v>
      </c>
      <c r="G216" s="9">
        <v>0</v>
      </c>
      <c r="H216">
        <v>1</v>
      </c>
      <c r="I216" s="9">
        <v>9</v>
      </c>
      <c r="J216" s="9">
        <v>4</v>
      </c>
      <c r="K216" s="9">
        <v>0</v>
      </c>
      <c r="L216" s="11">
        <f t="shared" si="135"/>
        <v>3</v>
      </c>
      <c r="M216" s="9">
        <v>0</v>
      </c>
      <c r="N216" s="9">
        <v>4</v>
      </c>
      <c r="O216" s="9">
        <v>7</v>
      </c>
      <c r="P216" s="9">
        <v>50</v>
      </c>
      <c r="Q216" s="9">
        <v>2</v>
      </c>
      <c r="R216" s="9">
        <v>8</v>
      </c>
      <c r="S216" s="22">
        <f t="shared" si="136"/>
        <v>6</v>
      </c>
      <c r="T216" s="9">
        <v>7</v>
      </c>
      <c r="U216" s="9">
        <v>50</v>
      </c>
      <c r="V216" s="9">
        <v>5</v>
      </c>
      <c r="W216" s="9">
        <v>8</v>
      </c>
      <c r="X216" s="22">
        <f>W216-V216</f>
        <v>3</v>
      </c>
      <c r="Y216" s="9">
        <v>7</v>
      </c>
      <c r="Z216">
        <f t="shared" si="171"/>
        <v>-3</v>
      </c>
      <c r="AA216">
        <f t="shared" si="172"/>
        <v>3</v>
      </c>
      <c r="AC216">
        <f t="shared" si="138"/>
        <v>7</v>
      </c>
      <c r="AD216">
        <f t="shared" si="139"/>
        <v>0</v>
      </c>
      <c r="AE216">
        <f t="shared" si="140"/>
        <v>0</v>
      </c>
      <c r="AF216">
        <f t="shared" si="141"/>
        <v>0</v>
      </c>
      <c r="AG216">
        <f t="shared" si="142"/>
        <v>0</v>
      </c>
      <c r="AH216" s="9">
        <v>32</v>
      </c>
      <c r="AI216" t="str">
        <f t="shared" si="143"/>
        <v>Simple</v>
      </c>
      <c r="AJ216">
        <f t="shared" si="144"/>
        <v>8.281054</v>
      </c>
      <c r="AK216" s="35">
        <f t="shared" si="145"/>
        <v>9.806150320281779</v>
      </c>
      <c r="AL216">
        <f t="shared" si="146"/>
        <v>-2</v>
      </c>
      <c r="AM216">
        <f t="shared" si="147"/>
        <v>0.5</v>
      </c>
      <c r="AN216">
        <f t="shared" si="148"/>
        <v>-0.16900000000000004</v>
      </c>
      <c r="AO216">
        <f t="shared" si="149"/>
        <v>0.669</v>
      </c>
      <c r="AP216" s="12" t="str">
        <f t="shared" si="150"/>
        <v>Win</v>
      </c>
      <c r="AQ216" s="35">
        <f t="shared" si="151"/>
        <v>0.953182365501247</v>
      </c>
      <c r="AR216" s="35">
        <f t="shared" si="152"/>
        <v>1.1170440862468851</v>
      </c>
      <c r="AS216">
        <f ca="1" t="shared" si="153"/>
        <v>102</v>
      </c>
      <c r="AT216" s="35">
        <f t="shared" si="154"/>
        <v>9.970012041027417</v>
      </c>
      <c r="AU216" s="35">
        <f t="shared" si="155"/>
        <v>9.970012041027417</v>
      </c>
      <c r="AV216">
        <f ca="1" t="shared" si="156"/>
        <v>14</v>
      </c>
      <c r="AW216" s="35">
        <f t="shared" si="157"/>
        <v>8.852967954780532</v>
      </c>
      <c r="AX216">
        <f t="shared" si="158"/>
        <v>0.358</v>
      </c>
      <c r="AY216">
        <f>IF(BL216="Difficult",1+(MAX(AY$1:AY215)),"")</f>
      </c>
      <c r="AZ216">
        <f>IF(BL216="Simple",1+(MAX(AZ$1:AZ215)),"")</f>
        <v>107</v>
      </c>
      <c r="BA216" s="14">
        <f t="shared" si="159"/>
        <v>0</v>
      </c>
      <c r="BB216" s="14">
        <f t="shared" si="160"/>
        <v>107</v>
      </c>
      <c r="BC216" s="14">
        <v>2</v>
      </c>
      <c r="BD216">
        <f t="shared" si="161"/>
        <v>9.806150320281779</v>
      </c>
      <c r="BE216">
        <f t="shared" si="162"/>
      </c>
      <c r="BF216" s="35">
        <f t="shared" si="163"/>
        <v>9</v>
      </c>
      <c r="BG216" s="37">
        <f t="shared" si="164"/>
      </c>
      <c r="BH216">
        <f t="shared" si="165"/>
        <v>0</v>
      </c>
      <c r="BI216">
        <f t="shared" si="166"/>
        <v>7</v>
      </c>
      <c r="BJ216" s="37">
        <f t="shared" si="167"/>
        <v>9.208211561413481</v>
      </c>
      <c r="BK216" s="37">
        <f t="shared" si="168"/>
        <v>2.346567974824375</v>
      </c>
      <c r="BL216" t="str">
        <f t="shared" si="169"/>
        <v>Simple</v>
      </c>
      <c r="BM216" t="str">
        <f t="shared" si="170"/>
        <v>Indet</v>
      </c>
      <c r="BN216">
        <f t="shared" si="173"/>
        <v>-1.4660578996161402</v>
      </c>
      <c r="BO216">
        <f t="shared" si="174"/>
        <v>-2.0016485332039684</v>
      </c>
      <c r="BP216">
        <f t="shared" si="175"/>
        <v>-0.10650121593245368</v>
      </c>
      <c r="BQ216">
        <f t="shared" si="176"/>
        <v>0.06734572751544271</v>
      </c>
      <c r="BR216">
        <f t="shared" si="177"/>
        <v>-0.8767154803092799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Don Moore</cp:lastModifiedBy>
  <dcterms:created xsi:type="dcterms:W3CDTF">2003-01-24T19:38:31Z</dcterms:created>
  <dcterms:modified xsi:type="dcterms:W3CDTF">2006-07-21T20:57:59Z</dcterms:modified>
  <cp:category/>
  <cp:version/>
  <cp:contentType/>
  <cp:contentStatus/>
</cp:coreProperties>
</file>